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nicolasvodoz/Climkit Dropbox/Climkit/5. App et site web/Compteurs/"/>
    </mc:Choice>
  </mc:AlternateContent>
  <xr:revisionPtr revIDLastSave="0" documentId="13_ncr:1_{2489C215-8401-B94D-8E83-49A4EC4248FB}" xr6:coauthVersionLast="47" xr6:coauthVersionMax="47" xr10:uidLastSave="{00000000-0000-0000-0000-000000000000}"/>
  <bookViews>
    <workbookView xWindow="9420" yWindow="9620" windowWidth="41460" windowHeight="16700" xr2:uid="{0E9448F8-1228-EB45-920C-7F8B369C6628}"/>
  </bookViews>
  <sheets>
    <sheet name="README" sheetId="8" r:id="rId1"/>
    <sheet name="Meter models" sheetId="3" r:id="rId2"/>
    <sheet name="water" sheetId="7" r:id="rId3"/>
    <sheet name="heating"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 i="7" l="1"/>
  <c r="M2" i="7"/>
  <c r="N2" i="7"/>
  <c r="O2" i="7"/>
  <c r="T2" i="7"/>
  <c r="L3" i="7"/>
  <c r="M3" i="7"/>
  <c r="N3" i="7"/>
  <c r="O3" i="7"/>
  <c r="S3" i="7" s="1"/>
  <c r="T3" i="7"/>
  <c r="L4" i="7"/>
  <c r="M4" i="7"/>
  <c r="N4" i="7"/>
  <c r="O4" i="7"/>
  <c r="S4" i="7" s="1"/>
  <c r="T4" i="7"/>
  <c r="L5" i="7"/>
  <c r="M5" i="7"/>
  <c r="N5" i="7"/>
  <c r="O5" i="7"/>
  <c r="T5" i="7"/>
  <c r="L6" i="7"/>
  <c r="M6" i="7"/>
  <c r="N6" i="7"/>
  <c r="O6" i="7"/>
  <c r="S6" i="7" s="1"/>
  <c r="T6" i="7"/>
  <c r="L7" i="7"/>
  <c r="M7" i="7"/>
  <c r="N7" i="7"/>
  <c r="O7" i="7"/>
  <c r="T7" i="7"/>
  <c r="L8" i="7"/>
  <c r="M8" i="7"/>
  <c r="S8" i="7" s="1"/>
  <c r="U8" i="7" s="1"/>
  <c r="E8" i="7" s="1"/>
  <c r="N8" i="7"/>
  <c r="O8" i="7"/>
  <c r="T8" i="7"/>
  <c r="L9" i="7"/>
  <c r="M9" i="7"/>
  <c r="N9" i="7"/>
  <c r="O9" i="7"/>
  <c r="S9" i="7"/>
  <c r="U9" i="7" s="1"/>
  <c r="E9" i="7" s="1"/>
  <c r="T9" i="7"/>
  <c r="L10" i="7"/>
  <c r="M10" i="7"/>
  <c r="N10" i="7"/>
  <c r="O10" i="7"/>
  <c r="T10" i="7"/>
  <c r="L11" i="7"/>
  <c r="M11" i="7"/>
  <c r="N11" i="7"/>
  <c r="O11" i="7"/>
  <c r="T11" i="7"/>
  <c r="L12" i="7"/>
  <c r="M12" i="7"/>
  <c r="N12" i="7"/>
  <c r="O12" i="7"/>
  <c r="S12" i="7" s="1"/>
  <c r="T12" i="7"/>
  <c r="L13" i="7"/>
  <c r="M13" i="7"/>
  <c r="N13" i="7"/>
  <c r="O13" i="7"/>
  <c r="S13" i="7"/>
  <c r="U13" i="7" s="1"/>
  <c r="E13" i="7" s="1"/>
  <c r="T13" i="7"/>
  <c r="L14" i="7"/>
  <c r="M14" i="7"/>
  <c r="N14" i="7"/>
  <c r="O14" i="7"/>
  <c r="S14" i="7" s="1"/>
  <c r="U14" i="7" s="1"/>
  <c r="E14" i="7" s="1"/>
  <c r="T14" i="7"/>
  <c r="L15" i="7"/>
  <c r="M15" i="7"/>
  <c r="N15" i="7"/>
  <c r="O15" i="7"/>
  <c r="S15" i="7" s="1"/>
  <c r="U15" i="7" s="1"/>
  <c r="E15" i="7" s="1"/>
  <c r="T15" i="7"/>
  <c r="L16" i="7"/>
  <c r="M16" i="7"/>
  <c r="N16" i="7"/>
  <c r="O16" i="7"/>
  <c r="S16" i="7" s="1"/>
  <c r="U16" i="7" s="1"/>
  <c r="E16" i="7" s="1"/>
  <c r="T16" i="7"/>
  <c r="L17" i="7"/>
  <c r="M17" i="7"/>
  <c r="N17" i="7"/>
  <c r="O17" i="7"/>
  <c r="T17" i="7"/>
  <c r="F10" i="7"/>
  <c r="F11" i="7"/>
  <c r="F12" i="7"/>
  <c r="F13" i="7"/>
  <c r="F14" i="7"/>
  <c r="F15" i="7"/>
  <c r="F16" i="7"/>
  <c r="F17" i="7"/>
  <c r="F2" i="7"/>
  <c r="F3" i="7"/>
  <c r="F4" i="7"/>
  <c r="F5" i="7"/>
  <c r="F6" i="7"/>
  <c r="F7" i="7"/>
  <c r="F8" i="7"/>
  <c r="F9" i="7"/>
  <c r="L2" i="6"/>
  <c r="M2" i="6"/>
  <c r="N2" i="6"/>
  <c r="O2" i="6"/>
  <c r="T2" i="6"/>
  <c r="L3" i="6"/>
  <c r="M3" i="6"/>
  <c r="N3" i="6"/>
  <c r="O3" i="6"/>
  <c r="S3" i="6" s="1"/>
  <c r="U3" i="6" s="1"/>
  <c r="E3" i="6" s="1"/>
  <c r="T3" i="6"/>
  <c r="L4" i="6"/>
  <c r="M4" i="6"/>
  <c r="N4" i="6"/>
  <c r="O4" i="6"/>
  <c r="T4" i="6"/>
  <c r="L5" i="6"/>
  <c r="S5" i="6" s="1"/>
  <c r="U5" i="6" s="1"/>
  <c r="E5" i="6" s="1"/>
  <c r="M5" i="6"/>
  <c r="N5" i="6"/>
  <c r="O5" i="6"/>
  <c r="T5" i="6"/>
  <c r="L6" i="6"/>
  <c r="M6" i="6"/>
  <c r="N6" i="6"/>
  <c r="O6" i="6"/>
  <c r="T6" i="6"/>
  <c r="L7" i="6"/>
  <c r="M7" i="6"/>
  <c r="N7" i="6"/>
  <c r="O7" i="6"/>
  <c r="T7" i="6"/>
  <c r="L8" i="6"/>
  <c r="M8" i="6"/>
  <c r="N8" i="6"/>
  <c r="O8" i="6"/>
  <c r="T8" i="6"/>
  <c r="L9" i="6"/>
  <c r="M9" i="6"/>
  <c r="N9" i="6"/>
  <c r="O9" i="6"/>
  <c r="T9" i="6"/>
  <c r="F2" i="6"/>
  <c r="F3" i="6"/>
  <c r="F4" i="6"/>
  <c r="F5" i="6"/>
  <c r="F6" i="6"/>
  <c r="F7" i="6"/>
  <c r="F8" i="6"/>
  <c r="F9" i="6"/>
  <c r="U4" i="7" l="1"/>
  <c r="E4" i="7" s="1"/>
  <c r="U12" i="7"/>
  <c r="E12" i="7" s="1"/>
  <c r="S7" i="7"/>
  <c r="U7" i="7" s="1"/>
  <c r="E7" i="7" s="1"/>
  <c r="S17" i="7"/>
  <c r="U17" i="7" s="1"/>
  <c r="E17" i="7" s="1"/>
  <c r="U6" i="7"/>
  <c r="E6" i="7" s="1"/>
  <c r="U3" i="7"/>
  <c r="E3" i="7" s="1"/>
  <c r="S5" i="7"/>
  <c r="S10" i="7"/>
  <c r="U10" i="7" s="1"/>
  <c r="E10" i="7" s="1"/>
  <c r="U5" i="7"/>
  <c r="E5" i="7" s="1"/>
  <c r="S2" i="7"/>
  <c r="U2" i="7" s="1"/>
  <c r="E2" i="7" s="1"/>
  <c r="S11" i="7"/>
  <c r="U11" i="7" s="1"/>
  <c r="E11" i="7" s="1"/>
  <c r="S7" i="6"/>
  <c r="S9" i="6"/>
  <c r="S8" i="6"/>
  <c r="U8" i="6" s="1"/>
  <c r="E8" i="6" s="1"/>
  <c r="S6" i="6"/>
  <c r="S2" i="6"/>
  <c r="U7" i="6"/>
  <c r="E7" i="6" s="1"/>
  <c r="S4" i="6"/>
  <c r="U4" i="6"/>
  <c r="E4" i="6" s="1"/>
  <c r="U2" i="6"/>
  <c r="E2" i="6" s="1"/>
  <c r="U9" i="6"/>
  <c r="E9" i="6" s="1"/>
  <c r="U6" i="6"/>
  <c r="E6" i="6" s="1"/>
  <c r="K4" i="3" l="1"/>
  <c r="F4" i="3"/>
  <c r="E4" i="3"/>
  <c r="D4" i="3"/>
  <c r="C4" i="3"/>
  <c r="J4" i="3" l="1"/>
  <c r="L4" i="3" s="1"/>
  <c r="K2" i="3" l="1"/>
  <c r="C2" i="3"/>
  <c r="D2" i="3"/>
  <c r="E2" i="3"/>
  <c r="F2" i="3"/>
  <c r="K3" i="3"/>
  <c r="F3" i="3"/>
  <c r="E3" i="3"/>
  <c r="D3" i="3"/>
  <c r="C3" i="3"/>
  <c r="J2" i="3" l="1"/>
  <c r="L2" i="3" s="1"/>
  <c r="J3" i="3"/>
  <c r="L3" i="3" s="1"/>
  <c r="C8" i="3" l="1"/>
  <c r="C9" i="3"/>
  <c r="C10" i="3"/>
  <c r="C11" i="3"/>
  <c r="K7" i="3"/>
  <c r="C12" i="3"/>
  <c r="C13" i="3"/>
  <c r="C14" i="3"/>
  <c r="C15" i="3"/>
  <c r="C16" i="3"/>
  <c r="C17" i="3"/>
  <c r="C18" i="3"/>
  <c r="C19" i="3"/>
  <c r="C20" i="3"/>
  <c r="C21" i="3"/>
  <c r="C7" i="3"/>
  <c r="D7" i="3"/>
  <c r="E7" i="3"/>
  <c r="F7" i="3"/>
  <c r="C6" i="3"/>
  <c r="D6" i="3"/>
  <c r="E6" i="3"/>
  <c r="F6" i="3"/>
  <c r="K6" i="3"/>
  <c r="F5" i="3"/>
  <c r="I5" i="3"/>
  <c r="G5" i="3"/>
  <c r="J7" i="3" l="1"/>
  <c r="L7" i="3" s="1"/>
  <c r="K5" i="3"/>
  <c r="J6" i="3"/>
  <c r="L6" i="3" s="1"/>
  <c r="C5" i="3"/>
  <c r="D5" i="3"/>
  <c r="E5" i="3"/>
  <c r="J5" i="3" l="1"/>
  <c r="L5" i="3" s="1"/>
</calcChain>
</file>

<file path=xl/sharedStrings.xml><?xml version="1.0" encoding="utf-8"?>
<sst xmlns="http://schemas.openxmlformats.org/spreadsheetml/2006/main" count="314" uniqueCount="103">
  <si>
    <t>07485093</t>
  </si>
  <si>
    <t>name</t>
  </si>
  <si>
    <t>prim_ad</t>
  </si>
  <si>
    <t>gtw_id</t>
  </si>
  <si>
    <t>type</t>
  </si>
  <si>
    <t>model</t>
  </si>
  <si>
    <t>protocol</t>
  </si>
  <si>
    <t>baudrate</t>
  </si>
  <si>
    <t>mbus</t>
  </si>
  <si>
    <t>hot_water</t>
  </si>
  <si>
    <t>params</t>
  </si>
  <si>
    <t>Type</t>
  </si>
  <si>
    <t>0E</t>
  </si>
  <si>
    <t>Byte 4</t>
  </si>
  <si>
    <t>Byte 3</t>
  </si>
  <si>
    <t>Byte 2</t>
  </si>
  <si>
    <t>Byte 1</t>
  </si>
  <si>
    <t>"}</t>
  </si>
  <si>
    <t>manual_water_secondary_ad</t>
  </si>
  <si>
    <t>Version</t>
  </si>
  <si>
    <t>Man</t>
  </si>
  <si>
    <t>Serial nb</t>
  </si>
  <si>
    <t>Secondary Add</t>
  </si>
  <si>
    <t>GWF - Water meter</t>
  </si>
  <si>
    <t>Meter model</t>
  </si>
  <si>
    <t>Base</t>
  </si>
  <si>
    <t>Reversed Sn</t>
  </si>
  <si>
    <t>Schneider - Electric</t>
  </si>
  <si>
    <t>02</t>
  </si>
  <si>
    <t>18</t>
  </si>
  <si>
    <t>A34C</t>
  </si>
  <si>
    <t>10862451</t>
  </si>
  <si>
    <t>04</t>
  </si>
  <si>
    <t>88</t>
  </si>
  <si>
    <t>496A</t>
  </si>
  <si>
    <t>electricity</t>
  </si>
  <si>
    <t>generic_mbus</t>
  </si>
  <si>
    <t>{"reg": [{'reg': 26, 'unit': 'en_im'}] , "secondary_ad" : "93504807A34C1802"}</t>
  </si>
  <si>
    <t>heating</t>
  </si>
  <si>
    <t>manual_heat_secondary_ad</t>
  </si>
  <si>
    <t>03</t>
  </si>
  <si>
    <t>475F</t>
  </si>
  <si>
    <t>{"reg": {'flow_temp': 11, 'heat_energy_kwh': 3, 'power_kw': 14, 'return_temp': 12, 'vol_flow_m3_h': 15, 'vol_m3': 10}, "secondary_ad": "51248610496A8804"}</t>
  </si>
  <si>
    <t>06</t>
  </si>
  <si>
    <t>C514</t>
  </si>
  <si>
    <t>00</t>
  </si>
  <si>
    <t>params_start</t>
  </si>
  <si>
    <t>params_end</t>
  </si>
  <si>
    <t>Integra Saphir Modularis Eau (type 07)</t>
  </si>
  <si>
    <t>Integra Saphir Modularis Eau chaude (type 06)</t>
  </si>
  <si>
    <t>07</t>
  </si>
  <si>
    <t>manual_water</t>
  </si>
  <si>
    <t>26905664</t>
  </si>
  <si>
    <t>27655582</t>
  </si>
  <si>
    <t>Integra Amtron (thermique, chauffage)</t>
  </si>
  <si>
    <t>22080293</t>
  </si>
  <si>
    <t>20853607</t>
  </si>
  <si>
    <t>Apt 11 - CH</t>
  </si>
  <si>
    <t>Apt 12 - CH</t>
  </si>
  <si>
    <t>20853603</t>
  </si>
  <si>
    <t>Apt 13 - CH</t>
  </si>
  <si>
    <t>20853602</t>
  </si>
  <si>
    <t>Apt 14 - CH</t>
  </si>
  <si>
    <t>20853609</t>
  </si>
  <si>
    <t>Apt 22 - CH</t>
  </si>
  <si>
    <t>20853604</t>
  </si>
  <si>
    <t>Apt 21 - CH</t>
  </si>
  <si>
    <t>Apt 23 - CH</t>
  </si>
  <si>
    <t>Apt 24 - CH</t>
  </si>
  <si>
    <t>{"reg": {"vol_m3": 2} , "secondary_ad" : "</t>
  </si>
  <si>
    <t>Apt 11 - EC</t>
  </si>
  <si>
    <t>Apt 12 - EC</t>
  </si>
  <si>
    <t>Apt 13 - EC</t>
  </si>
  <si>
    <t>Apt 14 - EC</t>
  </si>
  <si>
    <t>Apt 22 - EC</t>
  </si>
  <si>
    <t>Apt 21 - EC</t>
  </si>
  <si>
    <t>Apt 23 - EC</t>
  </si>
  <si>
    <t>Apt 24 - EC</t>
  </si>
  <si>
    <t>cold_water</t>
  </si>
  <si>
    <t>Apt 11 - EF</t>
  </si>
  <si>
    <t>Apt 12 - EF</t>
  </si>
  <si>
    <t>Apt 13 - EF</t>
  </si>
  <si>
    <t>Apt 14 - EF</t>
  </si>
  <si>
    <t>Apt 22 - EF</t>
  </si>
  <si>
    <t>Apt 21 - EF</t>
  </si>
  <si>
    <t>Apt 23 - EF</t>
  </si>
  <si>
    <t>Apt 24 - EF</t>
  </si>
  <si>
    <t>27623095</t>
  </si>
  <si>
    <t>27623098</t>
  </si>
  <si>
    <t>27623107</t>
  </si>
  <si>
    <t>27623113</t>
  </si>
  <si>
    <t>27623104</t>
  </si>
  <si>
    <t>27623100</t>
  </si>
  <si>
    <t>27623097</t>
  </si>
  <si>
    <t>27623101</t>
  </si>
  <si>
    <t>{"reg": {'flow_temp': 9, 'heat_energy_kwh': 3, 'power_kw': 5, 'return_temp': 10, 'vol_flow_m3_h': 7, 'vol_m3': 4, 'diff_temp': 11}, "secondary_ad": "</t>
  </si>
  <si>
    <r>
      <rPr>
        <b/>
        <sz val="14"/>
        <color theme="1"/>
        <rFont val="Calibri (Body)"/>
      </rPr>
      <t>INSTRUCTIONS</t>
    </r>
    <r>
      <rPr>
        <sz val="14"/>
        <color theme="1"/>
        <rFont val="Calibri (Body)"/>
      </rPr>
      <t xml:space="preserve">
Ce fichier permet de rapidement générer une liste de compteurs Mbus à insérer dans le portail en ligne Climkit.
1. Dans la page </t>
    </r>
    <r>
      <rPr>
        <i/>
        <sz val="14"/>
        <color theme="1"/>
        <rFont val="Calibri (Body)"/>
      </rPr>
      <t>Meter models</t>
    </r>
    <r>
      <rPr>
        <sz val="14"/>
        <color theme="1"/>
        <rFont val="Calibri (Body)"/>
      </rPr>
      <t xml:space="preserve">, prendre un modèle de compteur existant ou en créer un nouveau. Y insérer le </t>
    </r>
    <r>
      <rPr>
        <i/>
        <sz val="14"/>
        <color theme="1"/>
        <rFont val="Calibri (Body)"/>
      </rPr>
      <t>Serial Nb</t>
    </r>
    <r>
      <rPr>
        <sz val="14"/>
        <color theme="1"/>
        <rFont val="Calibri (Body)"/>
      </rPr>
      <t xml:space="preserve">, </t>
    </r>
    <r>
      <rPr>
        <i/>
        <sz val="14"/>
        <color theme="1"/>
        <rFont val="Calibri (Body)"/>
      </rPr>
      <t>Man</t>
    </r>
    <r>
      <rPr>
        <sz val="14"/>
        <color theme="1"/>
        <rFont val="Calibri (Body)"/>
      </rPr>
      <t xml:space="preserve">, </t>
    </r>
    <r>
      <rPr>
        <i/>
        <sz val="14"/>
        <color theme="1"/>
        <rFont val="Calibri (Body)"/>
      </rPr>
      <t>Version</t>
    </r>
    <r>
      <rPr>
        <sz val="14"/>
        <color theme="1"/>
        <rFont val="Calibri (Body)"/>
      </rPr>
      <t xml:space="preserve"> et </t>
    </r>
    <r>
      <rPr>
        <i/>
        <sz val="14"/>
        <color theme="1"/>
        <rFont val="Calibri (Body)"/>
      </rPr>
      <t>Type</t>
    </r>
    <r>
      <rPr>
        <sz val="14"/>
        <color theme="1"/>
        <rFont val="Calibri (Body)"/>
      </rPr>
      <t xml:space="preserve"> d'un compteur pour obtenir son adresse secondaire.
2. Reprendre ces éléments et les insérer dans la page </t>
    </r>
    <r>
      <rPr>
        <i/>
        <sz val="14"/>
        <color theme="1"/>
        <rFont val="Calibri (Body)"/>
      </rPr>
      <t>water</t>
    </r>
    <r>
      <rPr>
        <sz val="14"/>
        <color theme="1"/>
        <rFont val="Calibri (Body)"/>
      </rPr>
      <t xml:space="preserve"> pour les compteurs d'eau ou </t>
    </r>
    <r>
      <rPr>
        <i/>
        <sz val="14"/>
        <color theme="1"/>
        <rFont val="Calibri (Body)"/>
      </rPr>
      <t>heating</t>
    </r>
    <r>
      <rPr>
        <sz val="14"/>
        <color theme="1"/>
        <rFont val="Calibri (Body)"/>
      </rPr>
      <t xml:space="preserve"> pour les compteurs de chaleur ou froid. 
Les compteurs qui figurent déjà sont des exemples. Ils faut les supprimer avant d'en insérer de nouveaux.
Attention à bien insérer les paramètres des registres dans la colonne </t>
    </r>
    <r>
      <rPr>
        <i/>
        <sz val="14"/>
        <color theme="1"/>
        <rFont val="Calibri (Body)"/>
      </rPr>
      <t xml:space="preserve">params_start. </t>
    </r>
    <r>
      <rPr>
        <sz val="14"/>
        <color theme="1"/>
        <rFont val="Calibri (Body)"/>
      </rPr>
      <t xml:space="preserve">Le résultat est visible dans la colonne E </t>
    </r>
    <r>
      <rPr>
        <i/>
        <sz val="14"/>
        <color theme="1"/>
        <rFont val="Calibri (Body)"/>
      </rPr>
      <t>params</t>
    </r>
    <r>
      <rPr>
        <sz val="14"/>
        <color theme="1"/>
        <rFont val="Calibri (Body)"/>
      </rPr>
      <t xml:space="preserve">.
3. Exporter les colonnes A à H des pages </t>
    </r>
    <r>
      <rPr>
        <i/>
        <sz val="14"/>
        <color theme="1"/>
        <rFont val="Calibri (Body)"/>
      </rPr>
      <t>water</t>
    </r>
    <r>
      <rPr>
        <sz val="14"/>
        <color theme="1"/>
        <rFont val="Calibri (Body)"/>
      </rPr>
      <t xml:space="preserve"> puis </t>
    </r>
    <r>
      <rPr>
        <i/>
        <sz val="14"/>
        <color theme="1"/>
        <rFont val="Calibri (Body)"/>
      </rPr>
      <t>heating</t>
    </r>
    <r>
      <rPr>
        <sz val="14"/>
        <color theme="1"/>
        <rFont val="Calibri (Body)"/>
      </rPr>
      <t xml:space="preserve"> en format CSV et les insérer dans le portail en ligne sous l'onglet </t>
    </r>
    <r>
      <rPr>
        <i/>
        <sz val="14"/>
        <color theme="1"/>
        <rFont val="Calibri (Body)"/>
      </rPr>
      <t>Compteurs</t>
    </r>
    <r>
      <rPr>
        <sz val="14"/>
        <color theme="1"/>
        <rFont val="Calibri (Body)"/>
      </rPr>
      <t>.</t>
    </r>
  </si>
  <si>
    <r>
      <rPr>
        <b/>
        <sz val="14"/>
        <color theme="1"/>
        <rFont val="Calibri (Body)"/>
      </rPr>
      <t>INSTRUKTION</t>
    </r>
    <r>
      <rPr>
        <sz val="14"/>
        <color theme="1"/>
        <rFont val="Calibri (Body)"/>
      </rPr>
      <t xml:space="preserve">
Mit dieser Datei können Sie schnell eine Liste von Mbus-Zählern erstellen, die Sie in das Climkit-Onlineportal einfügen können.
1. Nehmen Sie auf der Seite </t>
    </r>
    <r>
      <rPr>
        <i/>
        <sz val="14"/>
        <color theme="1"/>
        <rFont val="Calibri (Body)"/>
      </rPr>
      <t>Meter models</t>
    </r>
    <r>
      <rPr>
        <sz val="14"/>
        <color theme="1"/>
        <rFont val="Calibri (Body)"/>
      </rPr>
      <t xml:space="preserve"> eine vorhandene Zählervorlage oder erstellen Sie eine neue. Fügen Sie dort die </t>
    </r>
    <r>
      <rPr>
        <i/>
        <sz val="14"/>
        <color theme="1"/>
        <rFont val="Calibri (Body)"/>
      </rPr>
      <t>Serial Nb</t>
    </r>
    <r>
      <rPr>
        <sz val="14"/>
        <color theme="1"/>
        <rFont val="Calibri (Body)"/>
      </rPr>
      <t xml:space="preserve">, </t>
    </r>
    <r>
      <rPr>
        <i/>
        <sz val="14"/>
        <color theme="1"/>
        <rFont val="Calibri (Body)"/>
      </rPr>
      <t>Man</t>
    </r>
    <r>
      <rPr>
        <sz val="14"/>
        <color theme="1"/>
        <rFont val="Calibri (Body)"/>
      </rPr>
      <t xml:space="preserve">, </t>
    </r>
    <r>
      <rPr>
        <i/>
        <sz val="14"/>
        <color theme="1"/>
        <rFont val="Calibri (Body)"/>
      </rPr>
      <t>Version</t>
    </r>
    <r>
      <rPr>
        <sz val="14"/>
        <color theme="1"/>
        <rFont val="Calibri (Body)"/>
      </rPr>
      <t xml:space="preserve"> und </t>
    </r>
    <r>
      <rPr>
        <i/>
        <sz val="14"/>
        <color theme="1"/>
        <rFont val="Calibri (Body)"/>
      </rPr>
      <t>Type</t>
    </r>
    <r>
      <rPr>
        <sz val="14"/>
        <color theme="1"/>
        <rFont val="Calibri (Body)"/>
      </rPr>
      <t xml:space="preserve"> eines Zählers ein, um seine Sekundäradresse zu erhalten.
2. Übernehmen Sie diese Elemente und fügen Sie sie in die Seite </t>
    </r>
    <r>
      <rPr>
        <i/>
        <sz val="14"/>
        <color theme="1"/>
        <rFont val="Calibri (Body)"/>
      </rPr>
      <t>water</t>
    </r>
    <r>
      <rPr>
        <sz val="14"/>
        <color theme="1"/>
        <rFont val="Calibri (Body)"/>
      </rPr>
      <t xml:space="preserve"> für Wasserzähler oder </t>
    </r>
    <r>
      <rPr>
        <i/>
        <sz val="14"/>
        <color theme="1"/>
        <rFont val="Calibri (Body)"/>
      </rPr>
      <t>heating</t>
    </r>
    <r>
      <rPr>
        <sz val="14"/>
        <color theme="1"/>
        <rFont val="Calibri (Body)"/>
      </rPr>
      <t xml:space="preserve"> für Wärme- oder Kältezähler ein. 
Die Zähler, die bereits aufgeführt sind, sind Beispiele. Sie müssen sie löschen, bevor Sie neue einfügen.
Achten Sie darauf, dass Sie die Parameter der Register in die Spalte </t>
    </r>
    <r>
      <rPr>
        <i/>
        <sz val="14"/>
        <color theme="1"/>
        <rFont val="Calibri (Body)"/>
      </rPr>
      <t>params_start</t>
    </r>
    <r>
      <rPr>
        <sz val="14"/>
        <color theme="1"/>
        <rFont val="Calibri (Body)"/>
      </rPr>
      <t xml:space="preserve"> einfügen. Das Ergebnis ist in der Spalte E </t>
    </r>
    <r>
      <rPr>
        <i/>
        <sz val="14"/>
        <color theme="1"/>
        <rFont val="Calibri (Body)"/>
      </rPr>
      <t>params</t>
    </r>
    <r>
      <rPr>
        <sz val="14"/>
        <color theme="1"/>
        <rFont val="Calibri (Body)"/>
      </rPr>
      <t xml:space="preserve"> sichtbar.
3. Exportieren Sie die Spalten A bis H der Seiten </t>
    </r>
    <r>
      <rPr>
        <i/>
        <sz val="14"/>
        <color theme="1"/>
        <rFont val="Calibri (Body)"/>
      </rPr>
      <t>water</t>
    </r>
    <r>
      <rPr>
        <sz val="14"/>
        <color theme="1"/>
        <rFont val="Calibri (Body)"/>
      </rPr>
      <t xml:space="preserve"> und dann </t>
    </r>
    <r>
      <rPr>
        <i/>
        <sz val="14"/>
        <color theme="1"/>
        <rFont val="Calibri (Body)"/>
      </rPr>
      <t>heating</t>
    </r>
    <r>
      <rPr>
        <sz val="14"/>
        <color theme="1"/>
        <rFont val="Calibri (Body)"/>
      </rPr>
      <t xml:space="preserve"> in das CSV-Format und fügen Sie sie in das Online-Portal unter dem Reiter Zähler ein.
</t>
    </r>
  </si>
  <si>
    <t>Zenner - Heating</t>
  </si>
  <si>
    <t>{"reg": {"vol_m3": 2} , "secondary_ad" : "64569026475F0306"}</t>
  </si>
  <si>
    <t>{"reg": {"vol_m3": 2} , "secondary_ad" : "82556527475F0307"}</t>
  </si>
  <si>
    <t>{"reg": {"vol_m3": 3} , "secondary_ad" : "9302082277040E07"}</t>
  </si>
  <si>
    <t>{"reg": {'flow_temp': 9, 'heat_energy_kwh': 3, 'power_kw': 5, 'return_temp': 10, 'vol_flow_m3_h': 7, 'vol_m3': 4, 'diff_temp': 11}, "secondary_ad": 07368520C5140004}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</si>
</sst>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8"/>
      <name val="Calibri"/>
      <family val="2"/>
      <scheme val="minor"/>
    </font>
    <font>
      <sz val="12"/>
      <color rgb="FF006100"/>
      <name val="Calibri"/>
      <family val="2"/>
      <scheme val="minor"/>
    </font>
    <font>
      <sz val="12"/>
      <color rgb="FF3F3F76"/>
      <name val="Calibri"/>
      <family val="2"/>
      <scheme val="minor"/>
    </font>
    <font>
      <b/>
      <sz val="12"/>
      <color theme="1"/>
      <name val="Calibri"/>
      <family val="2"/>
      <scheme val="minor"/>
    </font>
    <font>
      <sz val="12"/>
      <color rgb="FF212529"/>
      <name val="Menlo"/>
      <family val="2"/>
    </font>
    <font>
      <sz val="15"/>
      <color rgb="FF1D1C1D"/>
      <name val="Arial"/>
      <family val="2"/>
    </font>
    <font>
      <sz val="14"/>
      <color theme="1"/>
      <name val="Calibri (Body)"/>
    </font>
    <font>
      <i/>
      <sz val="14"/>
      <color theme="1"/>
      <name val="Calibri (Body)"/>
    </font>
    <font>
      <b/>
      <sz val="14"/>
      <color theme="1"/>
      <name val="Calibri (Body)"/>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FCC99"/>
        <bgColor rgb="FF000000"/>
      </patternFill>
    </fill>
    <fill>
      <patternFill patternType="solid">
        <fgColor theme="0" tint="-0.34998626667073579"/>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s>
  <cellStyleXfs count="3">
    <xf numFmtId="0" fontId="0" fillId="0" borderId="0"/>
    <xf numFmtId="0" fontId="2" fillId="2" borderId="0" applyNumberFormat="0" applyBorder="0" applyAlignment="0" applyProtection="0"/>
    <xf numFmtId="0" fontId="3" fillId="3" borderId="1" applyNumberFormat="0" applyAlignment="0" applyProtection="0"/>
  </cellStyleXfs>
  <cellXfs count="18">
    <xf numFmtId="0" fontId="0" fillId="0" borderId="0" xfId="0"/>
    <xf numFmtId="49" fontId="0" fillId="0" borderId="0" xfId="0" applyNumberFormat="1"/>
    <xf numFmtId="0" fontId="4" fillId="0" borderId="0" xfId="0" applyFont="1"/>
    <xf numFmtId="49" fontId="4" fillId="0" borderId="0" xfId="0" applyNumberFormat="1" applyFont="1"/>
    <xf numFmtId="49" fontId="3" fillId="3" borderId="1" xfId="2" applyNumberFormat="1"/>
    <xf numFmtId="49" fontId="2" fillId="2" borderId="0" xfId="1" applyNumberFormat="1"/>
    <xf numFmtId="0" fontId="5" fillId="0" borderId="0" xfId="0" applyFont="1"/>
    <xf numFmtId="49" fontId="6" fillId="0" borderId="0" xfId="0" applyNumberFormat="1" applyFont="1"/>
    <xf numFmtId="0" fontId="3" fillId="3" borderId="2" xfId="2" applyBorder="1"/>
    <xf numFmtId="49" fontId="0" fillId="0" borderId="0" xfId="0" applyNumberFormat="1" applyAlignment="1"/>
    <xf numFmtId="0" fontId="3" fillId="3" borderId="1" xfId="2" applyBorder="1"/>
    <xf numFmtId="0" fontId="0" fillId="0" borderId="1" xfId="0" applyBorder="1"/>
    <xf numFmtId="0" fontId="3" fillId="3" borderId="0" xfId="2" applyBorder="1"/>
    <xf numFmtId="0" fontId="4" fillId="0" borderId="0" xfId="0" applyFont="1" applyBorder="1"/>
    <xf numFmtId="49" fontId="3" fillId="4" borderId="1" xfId="0" applyNumberFormat="1" applyFont="1" applyFill="1" applyBorder="1"/>
    <xf numFmtId="0" fontId="4" fillId="5" borderId="0" xfId="0" applyFont="1" applyFill="1" applyBorder="1"/>
    <xf numFmtId="0" fontId="4" fillId="5" borderId="0" xfId="0" applyFont="1" applyFill="1"/>
    <xf numFmtId="0" fontId="7" fillId="0" borderId="0" xfId="0" applyFont="1" applyAlignment="1">
      <alignment vertical="top" wrapText="1"/>
    </xf>
  </cellXfs>
  <cellStyles count="3">
    <cellStyle name="Good" xfId="1" builtinId="26"/>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8A8A-C791-3044-9D6F-D8AA43A6998C}">
  <dimension ref="A1:C1"/>
  <sheetViews>
    <sheetView tabSelected="1" zoomScale="120" zoomScaleNormal="120" workbookViewId="0">
      <selection activeCell="G1" sqref="G1"/>
    </sheetView>
  </sheetViews>
  <sheetFormatPr baseColWidth="10" defaultRowHeight="16" x14ac:dyDescent="0.2"/>
  <cols>
    <col min="1" max="1" width="85.5" customWidth="1"/>
    <col min="2" max="2" width="3" customWidth="1"/>
    <col min="3" max="3" width="86.6640625" customWidth="1"/>
  </cols>
  <sheetData>
    <row r="1" spans="1:3" ht="400" customHeight="1" x14ac:dyDescent="0.2">
      <c r="A1" s="17" t="s">
        <v>96</v>
      </c>
      <c r="B1" s="17"/>
      <c r="C1" s="17"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758E-2560-D54B-987A-A10C137CA953}">
  <dimension ref="A1:O21"/>
  <sheetViews>
    <sheetView zoomScale="130" zoomScaleNormal="130" workbookViewId="0">
      <selection activeCell="M20" sqref="M20"/>
    </sheetView>
  </sheetViews>
  <sheetFormatPr baseColWidth="10" defaultRowHeight="16" x14ac:dyDescent="0.2"/>
  <cols>
    <col min="1" max="1" width="41.6640625" style="1" customWidth="1"/>
    <col min="2" max="9" width="10.83203125" style="1"/>
    <col min="10" max="10" width="20.5" style="1" customWidth="1"/>
    <col min="11" max="11" width="10.83203125" style="1"/>
    <col min="12" max="12" width="20.5" style="1" customWidth="1"/>
    <col min="14" max="14" width="131.83203125" customWidth="1"/>
    <col min="15" max="15" width="27.5" customWidth="1"/>
  </cols>
  <sheetData>
    <row r="1" spans="1:15" s="2" customFormat="1" x14ac:dyDescent="0.2">
      <c r="A1" s="3" t="s">
        <v>24</v>
      </c>
      <c r="B1" s="3" t="s">
        <v>21</v>
      </c>
      <c r="C1" s="3" t="s">
        <v>13</v>
      </c>
      <c r="D1" s="3" t="s">
        <v>14</v>
      </c>
      <c r="E1" s="3" t="s">
        <v>15</v>
      </c>
      <c r="F1" s="3" t="s">
        <v>16</v>
      </c>
      <c r="G1" s="3" t="s">
        <v>20</v>
      </c>
      <c r="H1" s="3" t="s">
        <v>19</v>
      </c>
      <c r="I1" s="3" t="s">
        <v>11</v>
      </c>
      <c r="J1" s="3" t="s">
        <v>26</v>
      </c>
      <c r="K1" s="3" t="s">
        <v>25</v>
      </c>
      <c r="L1" s="3" t="s">
        <v>22</v>
      </c>
      <c r="M1" s="2" t="s">
        <v>4</v>
      </c>
      <c r="N1" s="2" t="s">
        <v>10</v>
      </c>
      <c r="O1" s="2" t="s">
        <v>5</v>
      </c>
    </row>
    <row r="2" spans="1:15" x14ac:dyDescent="0.2">
      <c r="A2" s="1" t="s">
        <v>54</v>
      </c>
      <c r="B2" s="4" t="s">
        <v>56</v>
      </c>
      <c r="C2" s="1" t="str">
        <f t="shared" ref="C2:C7" si="0">LEFT(B2, 2)</f>
        <v>20</v>
      </c>
      <c r="D2" s="1" t="str">
        <f t="shared" ref="D2:D7" si="1">MID(B2,3,2)</f>
        <v>85</v>
      </c>
      <c r="E2" s="1" t="str">
        <f t="shared" ref="E2:E7" si="2">MID(B2,5,2)</f>
        <v>36</v>
      </c>
      <c r="F2" s="1" t="str">
        <f t="shared" ref="F2:F7" si="3">MID(B2, 7,2)</f>
        <v>07</v>
      </c>
      <c r="G2" s="4" t="s">
        <v>44</v>
      </c>
      <c r="H2" s="4" t="s">
        <v>45</v>
      </c>
      <c r="I2" s="4" t="s">
        <v>32</v>
      </c>
      <c r="J2" s="1" t="str">
        <f t="shared" ref="J2:J7" si="4">F2&amp;E2&amp;D2&amp;C2</f>
        <v>07368520</v>
      </c>
      <c r="K2" s="1" t="str">
        <f t="shared" ref="K2:K7" si="5">G2&amp;H2&amp;I2</f>
        <v>C5140004</v>
      </c>
      <c r="L2" s="5" t="str">
        <f t="shared" ref="L2:L7" si="6">J2&amp;K2</f>
        <v>07368520C5140004</v>
      </c>
      <c r="M2" t="s">
        <v>38</v>
      </c>
      <c r="N2" t="s">
        <v>102</v>
      </c>
      <c r="O2" t="s">
        <v>39</v>
      </c>
    </row>
    <row r="3" spans="1:15" x14ac:dyDescent="0.2">
      <c r="A3" s="1" t="s">
        <v>49</v>
      </c>
      <c r="B3" s="4" t="s">
        <v>52</v>
      </c>
      <c r="C3" s="1" t="str">
        <f t="shared" si="0"/>
        <v>26</v>
      </c>
      <c r="D3" s="1" t="str">
        <f t="shared" si="1"/>
        <v>90</v>
      </c>
      <c r="E3" s="1" t="str">
        <f t="shared" si="2"/>
        <v>56</v>
      </c>
      <c r="F3" s="1" t="str">
        <f t="shared" si="3"/>
        <v>64</v>
      </c>
      <c r="G3" s="4" t="s">
        <v>41</v>
      </c>
      <c r="H3" s="4" t="s">
        <v>40</v>
      </c>
      <c r="I3" s="4" t="s">
        <v>43</v>
      </c>
      <c r="J3" s="1" t="str">
        <f t="shared" si="4"/>
        <v>64569026</v>
      </c>
      <c r="K3" s="1" t="str">
        <f t="shared" si="5"/>
        <v>475F0306</v>
      </c>
      <c r="L3" s="5" t="str">
        <f t="shared" si="6"/>
        <v>64569026475F0306</v>
      </c>
      <c r="M3" t="s">
        <v>9</v>
      </c>
      <c r="N3" t="s">
        <v>99</v>
      </c>
      <c r="O3" t="s">
        <v>18</v>
      </c>
    </row>
    <row r="4" spans="1:15" x14ac:dyDescent="0.2">
      <c r="A4" s="1" t="s">
        <v>48</v>
      </c>
      <c r="B4" s="4" t="s">
        <v>53</v>
      </c>
      <c r="C4" s="1" t="str">
        <f t="shared" si="0"/>
        <v>27</v>
      </c>
      <c r="D4" s="1" t="str">
        <f t="shared" si="1"/>
        <v>65</v>
      </c>
      <c r="E4" s="1" t="str">
        <f t="shared" si="2"/>
        <v>55</v>
      </c>
      <c r="F4" s="1" t="str">
        <f t="shared" si="3"/>
        <v>82</v>
      </c>
      <c r="G4" s="4" t="s">
        <v>41</v>
      </c>
      <c r="H4" s="4" t="s">
        <v>40</v>
      </c>
      <c r="I4" s="4" t="s">
        <v>50</v>
      </c>
      <c r="J4" s="1" t="str">
        <f t="shared" si="4"/>
        <v>82556527</v>
      </c>
      <c r="K4" s="1" t="str">
        <f t="shared" si="5"/>
        <v>475F0307</v>
      </c>
      <c r="L4" s="5" t="str">
        <f t="shared" si="6"/>
        <v>82556527475F0307</v>
      </c>
      <c r="M4" t="s">
        <v>9</v>
      </c>
      <c r="N4" t="s">
        <v>100</v>
      </c>
      <c r="O4" t="s">
        <v>18</v>
      </c>
    </row>
    <row r="5" spans="1:15" x14ac:dyDescent="0.2">
      <c r="A5" s="1" t="s">
        <v>23</v>
      </c>
      <c r="B5" s="4" t="s">
        <v>55</v>
      </c>
      <c r="C5" s="1" t="str">
        <f t="shared" si="0"/>
        <v>22</v>
      </c>
      <c r="D5" s="1" t="str">
        <f t="shared" si="1"/>
        <v>08</v>
      </c>
      <c r="E5" s="1" t="str">
        <f t="shared" si="2"/>
        <v>02</v>
      </c>
      <c r="F5" s="1" t="str">
        <f t="shared" si="3"/>
        <v>93</v>
      </c>
      <c r="G5" s="4" t="str">
        <f>"7704"</f>
        <v>7704</v>
      </c>
      <c r="H5" s="4" t="s">
        <v>12</v>
      </c>
      <c r="I5" s="4" t="str">
        <f>"07"</f>
        <v>07</v>
      </c>
      <c r="J5" s="1" t="str">
        <f t="shared" si="4"/>
        <v>93020822</v>
      </c>
      <c r="K5" s="1" t="str">
        <f t="shared" si="5"/>
        <v>77040E07</v>
      </c>
      <c r="L5" s="5" t="str">
        <f t="shared" si="6"/>
        <v>9302082277040E07</v>
      </c>
      <c r="M5" t="s">
        <v>9</v>
      </c>
      <c r="N5" t="s">
        <v>101</v>
      </c>
      <c r="O5" t="s">
        <v>18</v>
      </c>
    </row>
    <row r="6" spans="1:15" x14ac:dyDescent="0.2">
      <c r="A6" s="1" t="s">
        <v>27</v>
      </c>
      <c r="B6" s="4" t="s">
        <v>0</v>
      </c>
      <c r="C6" s="1" t="str">
        <f t="shared" si="0"/>
        <v>07</v>
      </c>
      <c r="D6" s="1" t="str">
        <f t="shared" si="1"/>
        <v>48</v>
      </c>
      <c r="E6" s="1" t="str">
        <f t="shared" si="2"/>
        <v>50</v>
      </c>
      <c r="F6" s="1" t="str">
        <f t="shared" si="3"/>
        <v>93</v>
      </c>
      <c r="G6" s="4" t="s">
        <v>30</v>
      </c>
      <c r="H6" s="4" t="s">
        <v>29</v>
      </c>
      <c r="I6" s="4" t="s">
        <v>28</v>
      </c>
      <c r="J6" s="1" t="str">
        <f t="shared" si="4"/>
        <v>93504807</v>
      </c>
      <c r="K6" s="1" t="str">
        <f t="shared" si="5"/>
        <v>A34C1802</v>
      </c>
      <c r="L6" s="5" t="str">
        <f t="shared" si="6"/>
        <v>93504807A34C1802</v>
      </c>
      <c r="M6" t="s">
        <v>35</v>
      </c>
      <c r="N6" t="s">
        <v>37</v>
      </c>
      <c r="O6" t="s">
        <v>36</v>
      </c>
    </row>
    <row r="7" spans="1:15" x14ac:dyDescent="0.2">
      <c r="A7" s="1" t="s">
        <v>98</v>
      </c>
      <c r="B7" s="4" t="s">
        <v>31</v>
      </c>
      <c r="C7" s="1" t="str">
        <f t="shared" si="0"/>
        <v>10</v>
      </c>
      <c r="D7" s="1" t="str">
        <f t="shared" si="1"/>
        <v>86</v>
      </c>
      <c r="E7" s="1" t="str">
        <f t="shared" si="2"/>
        <v>24</v>
      </c>
      <c r="F7" s="1" t="str">
        <f t="shared" si="3"/>
        <v>51</v>
      </c>
      <c r="G7" s="4" t="s">
        <v>34</v>
      </c>
      <c r="H7" s="4" t="s">
        <v>33</v>
      </c>
      <c r="I7" s="4" t="s">
        <v>32</v>
      </c>
      <c r="J7" s="1" t="str">
        <f t="shared" si="4"/>
        <v>51248610</v>
      </c>
      <c r="K7" s="1" t="str">
        <f t="shared" si="5"/>
        <v>496A8804</v>
      </c>
      <c r="L7" s="5" t="str">
        <f t="shared" si="6"/>
        <v>51248610496A8804</v>
      </c>
      <c r="M7" t="s">
        <v>38</v>
      </c>
      <c r="N7" t="s">
        <v>42</v>
      </c>
      <c r="O7" t="s">
        <v>39</v>
      </c>
    </row>
    <row r="8" spans="1:15" x14ac:dyDescent="0.2">
      <c r="C8" s="1" t="str">
        <f t="shared" ref="C8:C11" si="7">LEFT(B8, 2)</f>
        <v/>
      </c>
      <c r="E8" s="9"/>
      <c r="F8" s="9"/>
    </row>
    <row r="9" spans="1:15" x14ac:dyDescent="0.2">
      <c r="C9" s="1" t="str">
        <f t="shared" si="7"/>
        <v/>
      </c>
    </row>
    <row r="10" spans="1:15" x14ac:dyDescent="0.2">
      <c r="C10" s="1" t="str">
        <f t="shared" si="7"/>
        <v/>
      </c>
    </row>
    <row r="11" spans="1:15" x14ac:dyDescent="0.2">
      <c r="C11" s="1" t="str">
        <f t="shared" si="7"/>
        <v/>
      </c>
    </row>
    <row r="12" spans="1:15" x14ac:dyDescent="0.2">
      <c r="C12" s="1" t="str">
        <f t="shared" ref="C12:C21" si="8">LEFT(B12, 2)</f>
        <v/>
      </c>
    </row>
    <row r="13" spans="1:15" x14ac:dyDescent="0.2">
      <c r="C13" s="1" t="str">
        <f t="shared" si="8"/>
        <v/>
      </c>
    </row>
    <row r="14" spans="1:15" x14ac:dyDescent="0.2">
      <c r="C14" s="1" t="str">
        <f t="shared" si="8"/>
        <v/>
      </c>
      <c r="H14" s="6"/>
    </row>
    <row r="15" spans="1:15" x14ac:dyDescent="0.2">
      <c r="C15" s="1" t="str">
        <f t="shared" si="8"/>
        <v/>
      </c>
    </row>
    <row r="16" spans="1:15" x14ac:dyDescent="0.2">
      <c r="C16" s="1" t="str">
        <f t="shared" si="8"/>
        <v/>
      </c>
    </row>
    <row r="17" spans="3:8" x14ac:dyDescent="0.2">
      <c r="C17" s="1" t="str">
        <f t="shared" si="8"/>
        <v/>
      </c>
    </row>
    <row r="18" spans="3:8" ht="19" x14ac:dyDescent="0.2">
      <c r="C18" s="1" t="str">
        <f t="shared" si="8"/>
        <v/>
      </c>
      <c r="H18" s="7"/>
    </row>
    <row r="19" spans="3:8" x14ac:dyDescent="0.2">
      <c r="C19" s="1" t="str">
        <f t="shared" si="8"/>
        <v/>
      </c>
    </row>
    <row r="20" spans="3:8" x14ac:dyDescent="0.2">
      <c r="C20" s="1" t="str">
        <f t="shared" si="8"/>
        <v/>
      </c>
    </row>
    <row r="21" spans="3:8" x14ac:dyDescent="0.2">
      <c r="C21" s="1" t="str">
        <f t="shared" si="8"/>
        <v/>
      </c>
    </row>
  </sheetData>
  <phoneticPr fontId="1"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B7DCC-8EA0-E848-91FE-C04B6E0F7436}">
  <dimension ref="A1:U1048518"/>
  <sheetViews>
    <sheetView zoomScale="130" zoomScaleNormal="130" workbookViewId="0">
      <selection activeCell="A2" sqref="A2:A17"/>
    </sheetView>
  </sheetViews>
  <sheetFormatPr baseColWidth="10" defaultRowHeight="16" x14ac:dyDescent="0.2"/>
  <cols>
    <col min="1" max="1" width="42" customWidth="1"/>
    <col min="2" max="4" width="10.83203125" customWidth="1"/>
    <col min="5" max="5" width="28.33203125" customWidth="1"/>
    <col min="6" max="6" width="18.6640625" customWidth="1"/>
    <col min="7" max="8" width="10.83203125" customWidth="1"/>
    <col min="9" max="9" width="17" customWidth="1"/>
    <col min="10" max="10" width="8.5" customWidth="1"/>
    <col min="19" max="19" width="17.33203125" customWidth="1"/>
    <col min="20" max="20" width="15.5" customWidth="1"/>
    <col min="21" max="21" width="20" customWidth="1"/>
  </cols>
  <sheetData>
    <row r="1" spans="1:21" s="2" customFormat="1" x14ac:dyDescent="0.2">
      <c r="A1" s="15" t="s">
        <v>1</v>
      </c>
      <c r="B1" s="16" t="s">
        <v>2</v>
      </c>
      <c r="C1" s="15" t="s">
        <v>3</v>
      </c>
      <c r="D1" s="15" t="s">
        <v>4</v>
      </c>
      <c r="E1" s="16" t="s">
        <v>10</v>
      </c>
      <c r="F1" s="16" t="s">
        <v>5</v>
      </c>
      <c r="G1" s="16" t="s">
        <v>6</v>
      </c>
      <c r="H1" s="16" t="s">
        <v>7</v>
      </c>
      <c r="I1" s="2" t="s">
        <v>46</v>
      </c>
      <c r="J1" s="2" t="s">
        <v>47</v>
      </c>
      <c r="K1" s="13" t="s">
        <v>21</v>
      </c>
      <c r="L1" s="2" t="s">
        <v>13</v>
      </c>
      <c r="M1" s="2" t="s">
        <v>14</v>
      </c>
      <c r="N1" s="2" t="s">
        <v>15</v>
      </c>
      <c r="O1" s="2" t="s">
        <v>16</v>
      </c>
      <c r="P1" s="13" t="s">
        <v>20</v>
      </c>
      <c r="Q1" s="13" t="s">
        <v>19</v>
      </c>
      <c r="R1" s="13" t="s">
        <v>11</v>
      </c>
      <c r="S1" s="2" t="s">
        <v>26</v>
      </c>
      <c r="T1" s="2" t="s">
        <v>25</v>
      </c>
      <c r="U1" s="2" t="s">
        <v>22</v>
      </c>
    </row>
    <row r="2" spans="1:21" x14ac:dyDescent="0.2">
      <c r="A2" t="s">
        <v>70</v>
      </c>
      <c r="B2">
        <v>0</v>
      </c>
      <c r="C2" s="10">
        <v>1</v>
      </c>
      <c r="D2" s="10" t="s">
        <v>9</v>
      </c>
      <c r="E2" t="str">
        <f t="shared" ref="E2:E9" si="0">I2&amp;U2&amp;J2</f>
        <v>{"reg": {"vol_m3": 2} , "secondary_ad" : "95306227475F0307"}</v>
      </c>
      <c r="F2" t="str">
        <f t="shared" ref="F2:F9" si="1">IF(D2="heating", "manual_heat_secondary_ad", "manual_water_secondary_ad")</f>
        <v>manual_water_secondary_ad</v>
      </c>
      <c r="G2" s="11" t="s">
        <v>8</v>
      </c>
      <c r="H2" s="11">
        <v>2400</v>
      </c>
      <c r="I2" s="12" t="s">
        <v>69</v>
      </c>
      <c r="J2" s="11" t="s">
        <v>17</v>
      </c>
      <c r="K2" s="4" t="s">
        <v>87</v>
      </c>
      <c r="L2" s="1" t="str">
        <f t="shared" ref="L2:L17" si="2">LEFT(K2, 2)</f>
        <v>27</v>
      </c>
      <c r="M2" s="1" t="str">
        <f t="shared" ref="M2:M17" si="3">MID(K2,3,2)</f>
        <v>62</v>
      </c>
      <c r="N2" s="1" t="str">
        <f t="shared" ref="N2:N17" si="4">MID(K2,5,2)</f>
        <v>30</v>
      </c>
      <c r="O2" s="1" t="str">
        <f t="shared" ref="O2:O17" si="5">MID(K2, 7,2)</f>
        <v>95</v>
      </c>
      <c r="P2" s="4" t="s">
        <v>41</v>
      </c>
      <c r="Q2" s="4" t="s">
        <v>40</v>
      </c>
      <c r="R2" s="4" t="s">
        <v>50</v>
      </c>
      <c r="S2" s="1" t="str">
        <f t="shared" ref="S2:S17" si="6">O2&amp;N2&amp;M2&amp;L2</f>
        <v>95306227</v>
      </c>
      <c r="T2" s="1" t="str">
        <f t="shared" ref="T2:T17" si="7">P2&amp;Q2&amp;R2</f>
        <v>475F0307</v>
      </c>
      <c r="U2" s="5" t="str">
        <f t="shared" ref="U2:U17" si="8">S2&amp;T2</f>
        <v>95306227475F0307</v>
      </c>
    </row>
    <row r="3" spans="1:21" x14ac:dyDescent="0.2">
      <c r="A3" t="s">
        <v>71</v>
      </c>
      <c r="B3">
        <v>0</v>
      </c>
      <c r="C3" s="10">
        <v>1</v>
      </c>
      <c r="D3" s="10" t="s">
        <v>9</v>
      </c>
      <c r="E3" t="str">
        <f t="shared" si="0"/>
        <v>{"reg": {"vol_m3": 2} , "secondary_ad" : "98306227475F0307"}</v>
      </c>
      <c r="F3" t="str">
        <f t="shared" si="1"/>
        <v>manual_water_secondary_ad</v>
      </c>
      <c r="G3" s="11" t="s">
        <v>8</v>
      </c>
      <c r="H3" s="11">
        <v>2400</v>
      </c>
      <c r="I3" s="12" t="s">
        <v>69</v>
      </c>
      <c r="J3" s="11" t="s">
        <v>17</v>
      </c>
      <c r="K3" s="4" t="s">
        <v>88</v>
      </c>
      <c r="L3" s="1" t="str">
        <f t="shared" si="2"/>
        <v>27</v>
      </c>
      <c r="M3" s="1" t="str">
        <f t="shared" si="3"/>
        <v>62</v>
      </c>
      <c r="N3" s="1" t="str">
        <f t="shared" si="4"/>
        <v>30</v>
      </c>
      <c r="O3" s="1" t="str">
        <f t="shared" si="5"/>
        <v>98</v>
      </c>
      <c r="P3" s="4" t="s">
        <v>41</v>
      </c>
      <c r="Q3" s="4" t="s">
        <v>40</v>
      </c>
      <c r="R3" s="4" t="s">
        <v>50</v>
      </c>
      <c r="S3" s="1" t="str">
        <f t="shared" si="6"/>
        <v>98306227</v>
      </c>
      <c r="T3" s="1" t="str">
        <f t="shared" si="7"/>
        <v>475F0307</v>
      </c>
      <c r="U3" s="5" t="str">
        <f t="shared" si="8"/>
        <v>98306227475F0307</v>
      </c>
    </row>
    <row r="4" spans="1:21" x14ac:dyDescent="0.2">
      <c r="A4" t="s">
        <v>72</v>
      </c>
      <c r="B4">
        <v>0</v>
      </c>
      <c r="C4" s="10">
        <v>1</v>
      </c>
      <c r="D4" s="10" t="s">
        <v>9</v>
      </c>
      <c r="E4" t="str">
        <f t="shared" si="0"/>
        <v>{"reg": {"vol_m3": 2} , "secondary_ad" : "07316227475F0307"}</v>
      </c>
      <c r="F4" t="str">
        <f t="shared" si="1"/>
        <v>manual_water_secondary_ad</v>
      </c>
      <c r="G4" s="11" t="s">
        <v>8</v>
      </c>
      <c r="H4" s="11">
        <v>2400</v>
      </c>
      <c r="I4" s="12" t="s">
        <v>69</v>
      </c>
      <c r="J4" s="11" t="s">
        <v>17</v>
      </c>
      <c r="K4" s="4" t="s">
        <v>89</v>
      </c>
      <c r="L4" s="1" t="str">
        <f t="shared" si="2"/>
        <v>27</v>
      </c>
      <c r="M4" s="1" t="str">
        <f t="shared" si="3"/>
        <v>62</v>
      </c>
      <c r="N4" s="1" t="str">
        <f t="shared" si="4"/>
        <v>31</v>
      </c>
      <c r="O4" s="1" t="str">
        <f t="shared" si="5"/>
        <v>07</v>
      </c>
      <c r="P4" s="4" t="s">
        <v>41</v>
      </c>
      <c r="Q4" s="4" t="s">
        <v>40</v>
      </c>
      <c r="R4" s="4" t="s">
        <v>50</v>
      </c>
      <c r="S4" s="1" t="str">
        <f t="shared" si="6"/>
        <v>07316227</v>
      </c>
      <c r="T4" s="1" t="str">
        <f t="shared" si="7"/>
        <v>475F0307</v>
      </c>
      <c r="U4" s="5" t="str">
        <f t="shared" si="8"/>
        <v>07316227475F0307</v>
      </c>
    </row>
    <row r="5" spans="1:21" x14ac:dyDescent="0.2">
      <c r="A5" t="s">
        <v>73</v>
      </c>
      <c r="B5">
        <v>0</v>
      </c>
      <c r="C5" s="10">
        <v>1</v>
      </c>
      <c r="D5" s="10" t="s">
        <v>9</v>
      </c>
      <c r="E5" t="str">
        <f t="shared" si="0"/>
        <v>{"reg": {"vol_m3": 2} , "secondary_ad" : "13316227475F0307"}</v>
      </c>
      <c r="F5" t="str">
        <f t="shared" si="1"/>
        <v>manual_water_secondary_ad</v>
      </c>
      <c r="G5" s="11" t="s">
        <v>8</v>
      </c>
      <c r="H5" s="11">
        <v>2400</v>
      </c>
      <c r="I5" s="12" t="s">
        <v>69</v>
      </c>
      <c r="J5" s="11" t="s">
        <v>17</v>
      </c>
      <c r="K5" s="4" t="s">
        <v>90</v>
      </c>
      <c r="L5" s="1" t="str">
        <f t="shared" si="2"/>
        <v>27</v>
      </c>
      <c r="M5" s="1" t="str">
        <f t="shared" si="3"/>
        <v>62</v>
      </c>
      <c r="N5" s="1" t="str">
        <f t="shared" si="4"/>
        <v>31</v>
      </c>
      <c r="O5" s="1" t="str">
        <f t="shared" si="5"/>
        <v>13</v>
      </c>
      <c r="P5" s="4" t="s">
        <v>41</v>
      </c>
      <c r="Q5" s="4" t="s">
        <v>40</v>
      </c>
      <c r="R5" s="4" t="s">
        <v>50</v>
      </c>
      <c r="S5" s="1" t="str">
        <f t="shared" si="6"/>
        <v>13316227</v>
      </c>
      <c r="T5" s="1" t="str">
        <f t="shared" si="7"/>
        <v>475F0307</v>
      </c>
      <c r="U5" s="5" t="str">
        <f t="shared" si="8"/>
        <v>13316227475F0307</v>
      </c>
    </row>
    <row r="6" spans="1:21" x14ac:dyDescent="0.2">
      <c r="A6" t="s">
        <v>74</v>
      </c>
      <c r="B6">
        <v>0</v>
      </c>
      <c r="C6" s="10">
        <v>1</v>
      </c>
      <c r="D6" s="10" t="s">
        <v>9</v>
      </c>
      <c r="E6" t="str">
        <f t="shared" si="0"/>
        <v>{"reg": {"vol_m3": 2} , "secondary_ad" : "04316227475F0307"}</v>
      </c>
      <c r="F6" t="str">
        <f t="shared" si="1"/>
        <v>manual_water_secondary_ad</v>
      </c>
      <c r="G6" s="11" t="s">
        <v>8</v>
      </c>
      <c r="H6" s="11">
        <v>2400</v>
      </c>
      <c r="I6" s="12" t="s">
        <v>69</v>
      </c>
      <c r="J6" s="11" t="s">
        <v>17</v>
      </c>
      <c r="K6" s="4" t="s">
        <v>91</v>
      </c>
      <c r="L6" s="1" t="str">
        <f t="shared" si="2"/>
        <v>27</v>
      </c>
      <c r="M6" s="1" t="str">
        <f t="shared" si="3"/>
        <v>62</v>
      </c>
      <c r="N6" s="1" t="str">
        <f t="shared" si="4"/>
        <v>31</v>
      </c>
      <c r="O6" s="1" t="str">
        <f t="shared" si="5"/>
        <v>04</v>
      </c>
      <c r="P6" s="4" t="s">
        <v>41</v>
      </c>
      <c r="Q6" s="4" t="s">
        <v>40</v>
      </c>
      <c r="R6" s="4" t="s">
        <v>50</v>
      </c>
      <c r="S6" s="1" t="str">
        <f t="shared" si="6"/>
        <v>04316227</v>
      </c>
      <c r="T6" s="1" t="str">
        <f t="shared" si="7"/>
        <v>475F0307</v>
      </c>
      <c r="U6" s="5" t="str">
        <f t="shared" si="8"/>
        <v>04316227475F0307</v>
      </c>
    </row>
    <row r="7" spans="1:21" x14ac:dyDescent="0.2">
      <c r="A7" t="s">
        <v>75</v>
      </c>
      <c r="B7">
        <v>0</v>
      </c>
      <c r="C7" s="10">
        <v>1</v>
      </c>
      <c r="D7" s="10" t="s">
        <v>9</v>
      </c>
      <c r="E7" t="str">
        <f t="shared" si="0"/>
        <v>{"reg": {"vol_m3": 2} , "secondary_ad" : "00316227475F0307"}</v>
      </c>
      <c r="F7" t="str">
        <f t="shared" si="1"/>
        <v>manual_water_secondary_ad</v>
      </c>
      <c r="G7" s="11" t="s">
        <v>8</v>
      </c>
      <c r="H7" s="11">
        <v>2400</v>
      </c>
      <c r="I7" s="12" t="s">
        <v>69</v>
      </c>
      <c r="J7" s="11" t="s">
        <v>17</v>
      </c>
      <c r="K7" s="4" t="s">
        <v>92</v>
      </c>
      <c r="L7" s="1" t="str">
        <f t="shared" si="2"/>
        <v>27</v>
      </c>
      <c r="M7" s="1" t="str">
        <f t="shared" si="3"/>
        <v>62</v>
      </c>
      <c r="N7" s="1" t="str">
        <f t="shared" si="4"/>
        <v>31</v>
      </c>
      <c r="O7" s="1" t="str">
        <f t="shared" si="5"/>
        <v>00</v>
      </c>
      <c r="P7" s="4" t="s">
        <v>41</v>
      </c>
      <c r="Q7" s="4" t="s">
        <v>40</v>
      </c>
      <c r="R7" s="4" t="s">
        <v>50</v>
      </c>
      <c r="S7" s="1" t="str">
        <f t="shared" si="6"/>
        <v>00316227</v>
      </c>
      <c r="T7" s="1" t="str">
        <f t="shared" si="7"/>
        <v>475F0307</v>
      </c>
      <c r="U7" s="5" t="str">
        <f t="shared" si="8"/>
        <v>00316227475F0307</v>
      </c>
    </row>
    <row r="8" spans="1:21" x14ac:dyDescent="0.2">
      <c r="A8" t="s">
        <v>76</v>
      </c>
      <c r="B8">
        <v>0</v>
      </c>
      <c r="C8" s="10">
        <v>1</v>
      </c>
      <c r="D8" s="10" t="s">
        <v>9</v>
      </c>
      <c r="E8" t="str">
        <f t="shared" si="0"/>
        <v>{"reg": {"vol_m3": 2} , "secondary_ad" : "97306227475F0307"}</v>
      </c>
      <c r="F8" t="str">
        <f t="shared" si="1"/>
        <v>manual_water_secondary_ad</v>
      </c>
      <c r="G8" s="11" t="s">
        <v>8</v>
      </c>
      <c r="H8" s="11">
        <v>2400</v>
      </c>
      <c r="I8" s="12" t="s">
        <v>69</v>
      </c>
      <c r="J8" s="11" t="s">
        <v>17</v>
      </c>
      <c r="K8" s="4" t="s">
        <v>93</v>
      </c>
      <c r="L8" s="1" t="str">
        <f t="shared" si="2"/>
        <v>27</v>
      </c>
      <c r="M8" s="1" t="str">
        <f t="shared" si="3"/>
        <v>62</v>
      </c>
      <c r="N8" s="1" t="str">
        <f t="shared" si="4"/>
        <v>30</v>
      </c>
      <c r="O8" s="1" t="str">
        <f t="shared" si="5"/>
        <v>97</v>
      </c>
      <c r="P8" s="4" t="s">
        <v>41</v>
      </c>
      <c r="Q8" s="4" t="s">
        <v>40</v>
      </c>
      <c r="R8" s="4" t="s">
        <v>50</v>
      </c>
      <c r="S8" s="1" t="str">
        <f t="shared" si="6"/>
        <v>97306227</v>
      </c>
      <c r="T8" s="1" t="str">
        <f t="shared" si="7"/>
        <v>475F0307</v>
      </c>
      <c r="U8" s="5" t="str">
        <f t="shared" si="8"/>
        <v>97306227475F0307</v>
      </c>
    </row>
    <row r="9" spans="1:21" x14ac:dyDescent="0.2">
      <c r="A9" t="s">
        <v>77</v>
      </c>
      <c r="B9">
        <v>0</v>
      </c>
      <c r="C9" s="10">
        <v>1</v>
      </c>
      <c r="D9" s="10" t="s">
        <v>9</v>
      </c>
      <c r="E9" t="str">
        <f t="shared" si="0"/>
        <v>{"reg": {"vol_m3": 2} , "secondary_ad" : "01316227475F0307"}</v>
      </c>
      <c r="F9" t="str">
        <f t="shared" si="1"/>
        <v>manual_water_secondary_ad</v>
      </c>
      <c r="G9" s="11" t="s">
        <v>8</v>
      </c>
      <c r="H9" s="11">
        <v>2400</v>
      </c>
      <c r="I9" s="12" t="s">
        <v>69</v>
      </c>
      <c r="J9" s="11" t="s">
        <v>17</v>
      </c>
      <c r="K9" s="4" t="s">
        <v>94</v>
      </c>
      <c r="L9" s="1" t="str">
        <f t="shared" si="2"/>
        <v>27</v>
      </c>
      <c r="M9" s="1" t="str">
        <f t="shared" si="3"/>
        <v>62</v>
      </c>
      <c r="N9" s="1" t="str">
        <f t="shared" si="4"/>
        <v>31</v>
      </c>
      <c r="O9" s="1" t="str">
        <f t="shared" si="5"/>
        <v>01</v>
      </c>
      <c r="P9" s="4" t="s">
        <v>41</v>
      </c>
      <c r="Q9" s="4" t="s">
        <v>40</v>
      </c>
      <c r="R9" s="4" t="s">
        <v>50</v>
      </c>
      <c r="S9" s="1" t="str">
        <f t="shared" si="6"/>
        <v>01316227</v>
      </c>
      <c r="T9" s="1" t="str">
        <f t="shared" si="7"/>
        <v>475F0307</v>
      </c>
      <c r="U9" s="5" t="str">
        <f t="shared" si="8"/>
        <v>01316227475F0307</v>
      </c>
    </row>
    <row r="10" spans="1:21" x14ac:dyDescent="0.2">
      <c r="A10" t="s">
        <v>79</v>
      </c>
      <c r="B10">
        <v>0</v>
      </c>
      <c r="C10" s="10">
        <v>1</v>
      </c>
      <c r="D10" s="10" t="s">
        <v>78</v>
      </c>
      <c r="E10" t="str">
        <f t="shared" ref="E10:E17" si="9">I10&amp;U10&amp;J10</f>
        <v>{"reg": {"vol_m3": 2} , "secondary_ad" : "08316227475F0307"}</v>
      </c>
      <c r="F10" t="str">
        <f t="shared" ref="F10:F17" si="10">IF(D10="heating", "manual_heat_secondary_ad", "manual_water_secondary_ad")</f>
        <v>manual_water_secondary_ad</v>
      </c>
      <c r="G10" s="11" t="s">
        <v>8</v>
      </c>
      <c r="H10" s="11">
        <v>2400</v>
      </c>
      <c r="I10" s="12" t="s">
        <v>69</v>
      </c>
      <c r="J10" s="11" t="s">
        <v>17</v>
      </c>
      <c r="K10" s="4">
        <v>27623108</v>
      </c>
      <c r="L10" s="1" t="str">
        <f t="shared" si="2"/>
        <v>27</v>
      </c>
      <c r="M10" s="1" t="str">
        <f t="shared" si="3"/>
        <v>62</v>
      </c>
      <c r="N10" s="1" t="str">
        <f t="shared" si="4"/>
        <v>31</v>
      </c>
      <c r="O10" s="1" t="str">
        <f t="shared" si="5"/>
        <v>08</v>
      </c>
      <c r="P10" s="4" t="s">
        <v>41</v>
      </c>
      <c r="Q10" s="4" t="s">
        <v>40</v>
      </c>
      <c r="R10" s="4" t="s">
        <v>50</v>
      </c>
      <c r="S10" s="1" t="str">
        <f t="shared" si="6"/>
        <v>08316227</v>
      </c>
      <c r="T10" s="1" t="str">
        <f t="shared" si="7"/>
        <v>475F0307</v>
      </c>
      <c r="U10" s="5" t="str">
        <f t="shared" si="8"/>
        <v>08316227475F0307</v>
      </c>
    </row>
    <row r="11" spans="1:21" x14ac:dyDescent="0.2">
      <c r="A11" t="s">
        <v>80</v>
      </c>
      <c r="B11">
        <v>0</v>
      </c>
      <c r="C11" s="10">
        <v>1</v>
      </c>
      <c r="D11" s="10" t="s">
        <v>78</v>
      </c>
      <c r="E11" t="str">
        <f t="shared" si="9"/>
        <v>{"reg": {"vol_m3": 2} , "secondary_ad" : "96306227475F0307"}</v>
      </c>
      <c r="F11" t="str">
        <f t="shared" si="10"/>
        <v>manual_water_secondary_ad</v>
      </c>
      <c r="G11" s="11" t="s">
        <v>8</v>
      </c>
      <c r="H11" s="11">
        <v>2400</v>
      </c>
      <c r="I11" s="12" t="s">
        <v>69</v>
      </c>
      <c r="J11" s="11" t="s">
        <v>17</v>
      </c>
      <c r="K11" s="4">
        <v>27623096</v>
      </c>
      <c r="L11" s="1" t="str">
        <f t="shared" si="2"/>
        <v>27</v>
      </c>
      <c r="M11" s="1" t="str">
        <f t="shared" si="3"/>
        <v>62</v>
      </c>
      <c r="N11" s="1" t="str">
        <f t="shared" si="4"/>
        <v>30</v>
      </c>
      <c r="O11" s="1" t="str">
        <f t="shared" si="5"/>
        <v>96</v>
      </c>
      <c r="P11" s="4" t="s">
        <v>41</v>
      </c>
      <c r="Q11" s="4" t="s">
        <v>40</v>
      </c>
      <c r="R11" s="4" t="s">
        <v>50</v>
      </c>
      <c r="S11" s="1" t="str">
        <f t="shared" si="6"/>
        <v>96306227</v>
      </c>
      <c r="T11" s="1" t="str">
        <f t="shared" si="7"/>
        <v>475F0307</v>
      </c>
      <c r="U11" s="5" t="str">
        <f t="shared" si="8"/>
        <v>96306227475F0307</v>
      </c>
    </row>
    <row r="12" spans="1:21" x14ac:dyDescent="0.2">
      <c r="A12" t="s">
        <v>81</v>
      </c>
      <c r="B12">
        <v>0</v>
      </c>
      <c r="C12" s="10">
        <v>1</v>
      </c>
      <c r="D12" s="10" t="s">
        <v>78</v>
      </c>
      <c r="E12" t="str">
        <f t="shared" si="9"/>
        <v>{"reg": {"vol_m3": 2} , "secondary_ad" : "10316227475F0307"}</v>
      </c>
      <c r="F12" t="str">
        <f t="shared" si="10"/>
        <v>manual_water_secondary_ad</v>
      </c>
      <c r="G12" s="11" t="s">
        <v>8</v>
      </c>
      <c r="H12" s="11">
        <v>2400</v>
      </c>
      <c r="I12" s="12" t="s">
        <v>69</v>
      </c>
      <c r="J12" s="11" t="s">
        <v>17</v>
      </c>
      <c r="K12" s="4">
        <v>27623110</v>
      </c>
      <c r="L12" s="1" t="str">
        <f t="shared" si="2"/>
        <v>27</v>
      </c>
      <c r="M12" s="1" t="str">
        <f t="shared" si="3"/>
        <v>62</v>
      </c>
      <c r="N12" s="1" t="str">
        <f t="shared" si="4"/>
        <v>31</v>
      </c>
      <c r="O12" s="1" t="str">
        <f t="shared" si="5"/>
        <v>10</v>
      </c>
      <c r="P12" s="4" t="s">
        <v>41</v>
      </c>
      <c r="Q12" s="4" t="s">
        <v>40</v>
      </c>
      <c r="R12" s="4" t="s">
        <v>50</v>
      </c>
      <c r="S12" s="1" t="str">
        <f t="shared" si="6"/>
        <v>10316227</v>
      </c>
      <c r="T12" s="1" t="str">
        <f t="shared" si="7"/>
        <v>475F0307</v>
      </c>
      <c r="U12" s="5" t="str">
        <f t="shared" si="8"/>
        <v>10316227475F0307</v>
      </c>
    </row>
    <row r="13" spans="1:21" x14ac:dyDescent="0.2">
      <c r="A13" t="s">
        <v>82</v>
      </c>
      <c r="B13">
        <v>0</v>
      </c>
      <c r="C13" s="10">
        <v>1</v>
      </c>
      <c r="D13" s="10" t="s">
        <v>78</v>
      </c>
      <c r="E13" t="str">
        <f t="shared" si="9"/>
        <v>{"reg": {"vol_m3": 2} , "secondary_ad" : "12316227475F0307"}</v>
      </c>
      <c r="F13" t="str">
        <f t="shared" si="10"/>
        <v>manual_water_secondary_ad</v>
      </c>
      <c r="G13" s="11" t="s">
        <v>8</v>
      </c>
      <c r="H13" s="11">
        <v>2400</v>
      </c>
      <c r="I13" s="12" t="s">
        <v>69</v>
      </c>
      <c r="J13" s="11" t="s">
        <v>17</v>
      </c>
      <c r="K13" s="4">
        <v>27623112</v>
      </c>
      <c r="L13" s="1" t="str">
        <f t="shared" si="2"/>
        <v>27</v>
      </c>
      <c r="M13" s="1" t="str">
        <f t="shared" si="3"/>
        <v>62</v>
      </c>
      <c r="N13" s="1" t="str">
        <f t="shared" si="4"/>
        <v>31</v>
      </c>
      <c r="O13" s="1" t="str">
        <f t="shared" si="5"/>
        <v>12</v>
      </c>
      <c r="P13" s="4" t="s">
        <v>41</v>
      </c>
      <c r="Q13" s="4" t="s">
        <v>40</v>
      </c>
      <c r="R13" s="4" t="s">
        <v>50</v>
      </c>
      <c r="S13" s="1" t="str">
        <f t="shared" si="6"/>
        <v>12316227</v>
      </c>
      <c r="T13" s="1" t="str">
        <f t="shared" si="7"/>
        <v>475F0307</v>
      </c>
      <c r="U13" s="5" t="str">
        <f t="shared" si="8"/>
        <v>12316227475F0307</v>
      </c>
    </row>
    <row r="14" spans="1:21" x14ac:dyDescent="0.2">
      <c r="A14" t="s">
        <v>83</v>
      </c>
      <c r="B14">
        <v>0</v>
      </c>
      <c r="C14" s="10">
        <v>1</v>
      </c>
      <c r="D14" s="10" t="s">
        <v>78</v>
      </c>
      <c r="E14" t="str">
        <f t="shared" si="9"/>
        <v>{"reg": {"vol_m3": 2} , "secondary_ad" : "02316227475F0307"}</v>
      </c>
      <c r="F14" t="str">
        <f t="shared" si="10"/>
        <v>manual_water_secondary_ad</v>
      </c>
      <c r="G14" s="11" t="s">
        <v>8</v>
      </c>
      <c r="H14" s="11">
        <v>2400</v>
      </c>
      <c r="I14" s="12" t="s">
        <v>69</v>
      </c>
      <c r="J14" s="11" t="s">
        <v>17</v>
      </c>
      <c r="K14" s="4">
        <v>27623102</v>
      </c>
      <c r="L14" s="1" t="str">
        <f t="shared" si="2"/>
        <v>27</v>
      </c>
      <c r="M14" s="1" t="str">
        <f t="shared" si="3"/>
        <v>62</v>
      </c>
      <c r="N14" s="1" t="str">
        <f t="shared" si="4"/>
        <v>31</v>
      </c>
      <c r="O14" s="1" t="str">
        <f t="shared" si="5"/>
        <v>02</v>
      </c>
      <c r="P14" s="4" t="s">
        <v>41</v>
      </c>
      <c r="Q14" s="4" t="s">
        <v>40</v>
      </c>
      <c r="R14" s="4" t="s">
        <v>50</v>
      </c>
      <c r="S14" s="1" t="str">
        <f t="shared" si="6"/>
        <v>02316227</v>
      </c>
      <c r="T14" s="1" t="str">
        <f t="shared" si="7"/>
        <v>475F0307</v>
      </c>
      <c r="U14" s="5" t="str">
        <f t="shared" si="8"/>
        <v>02316227475F0307</v>
      </c>
    </row>
    <row r="15" spans="1:21" x14ac:dyDescent="0.2">
      <c r="A15" t="s">
        <v>84</v>
      </c>
      <c r="B15">
        <v>0</v>
      </c>
      <c r="C15" s="10">
        <v>1</v>
      </c>
      <c r="D15" s="10" t="s">
        <v>78</v>
      </c>
      <c r="E15" t="str">
        <f t="shared" si="9"/>
        <v>{"reg": {"vol_m3": 2} , "secondary_ad" : "03316227475F0307"}</v>
      </c>
      <c r="F15" t="str">
        <f t="shared" si="10"/>
        <v>manual_water_secondary_ad</v>
      </c>
      <c r="G15" s="11" t="s">
        <v>8</v>
      </c>
      <c r="H15" s="11">
        <v>2400</v>
      </c>
      <c r="I15" s="12" t="s">
        <v>69</v>
      </c>
      <c r="J15" s="11" t="s">
        <v>17</v>
      </c>
      <c r="K15" s="4">
        <v>27623103</v>
      </c>
      <c r="L15" s="1" t="str">
        <f t="shared" si="2"/>
        <v>27</v>
      </c>
      <c r="M15" s="1" t="str">
        <f t="shared" si="3"/>
        <v>62</v>
      </c>
      <c r="N15" s="1" t="str">
        <f t="shared" si="4"/>
        <v>31</v>
      </c>
      <c r="O15" s="1" t="str">
        <f t="shared" si="5"/>
        <v>03</v>
      </c>
      <c r="P15" s="4" t="s">
        <v>41</v>
      </c>
      <c r="Q15" s="4" t="s">
        <v>40</v>
      </c>
      <c r="R15" s="4" t="s">
        <v>50</v>
      </c>
      <c r="S15" s="1" t="str">
        <f t="shared" si="6"/>
        <v>03316227</v>
      </c>
      <c r="T15" s="1" t="str">
        <f t="shared" si="7"/>
        <v>475F0307</v>
      </c>
      <c r="U15" s="5" t="str">
        <f t="shared" si="8"/>
        <v>03316227475F0307</v>
      </c>
    </row>
    <row r="16" spans="1:21" x14ac:dyDescent="0.2">
      <c r="A16" t="s">
        <v>85</v>
      </c>
      <c r="B16">
        <v>0</v>
      </c>
      <c r="C16" s="10">
        <v>1</v>
      </c>
      <c r="D16" s="10" t="s">
        <v>78</v>
      </c>
      <c r="E16" t="str">
        <f t="shared" si="9"/>
        <v>{"reg": {"vol_m3": 2} , "secondary_ad" : "99306227475F0307"}</v>
      </c>
      <c r="F16" t="str">
        <f t="shared" si="10"/>
        <v>manual_water_secondary_ad</v>
      </c>
      <c r="G16" s="11" t="s">
        <v>8</v>
      </c>
      <c r="H16" s="11">
        <v>2400</v>
      </c>
      <c r="I16" s="12" t="s">
        <v>69</v>
      </c>
      <c r="J16" s="11" t="s">
        <v>17</v>
      </c>
      <c r="K16" s="4">
        <v>27623099</v>
      </c>
      <c r="L16" s="1" t="str">
        <f t="shared" si="2"/>
        <v>27</v>
      </c>
      <c r="M16" s="1" t="str">
        <f t="shared" si="3"/>
        <v>62</v>
      </c>
      <c r="N16" s="1" t="str">
        <f t="shared" si="4"/>
        <v>30</v>
      </c>
      <c r="O16" s="1" t="str">
        <f t="shared" si="5"/>
        <v>99</v>
      </c>
      <c r="P16" s="4" t="s">
        <v>41</v>
      </c>
      <c r="Q16" s="4" t="s">
        <v>40</v>
      </c>
      <c r="R16" s="4" t="s">
        <v>50</v>
      </c>
      <c r="S16" s="1" t="str">
        <f t="shared" si="6"/>
        <v>99306227</v>
      </c>
      <c r="T16" s="1" t="str">
        <f t="shared" si="7"/>
        <v>475F0307</v>
      </c>
      <c r="U16" s="5" t="str">
        <f t="shared" si="8"/>
        <v>99306227475F0307</v>
      </c>
    </row>
    <row r="17" spans="1:21" x14ac:dyDescent="0.2">
      <c r="A17" t="s">
        <v>86</v>
      </c>
      <c r="B17">
        <v>0</v>
      </c>
      <c r="C17" s="10">
        <v>1</v>
      </c>
      <c r="D17" s="10" t="s">
        <v>78</v>
      </c>
      <c r="E17" t="str">
        <f t="shared" si="9"/>
        <v>{"reg": {"vol_m3": 2} , "secondary_ad" : "05316227475F0307"}</v>
      </c>
      <c r="F17" t="str">
        <f t="shared" si="10"/>
        <v>manual_water_secondary_ad</v>
      </c>
      <c r="G17" s="11" t="s">
        <v>8</v>
      </c>
      <c r="H17" s="11">
        <v>2400</v>
      </c>
      <c r="I17" s="12" t="s">
        <v>69</v>
      </c>
      <c r="J17" s="11" t="s">
        <v>17</v>
      </c>
      <c r="K17" s="4">
        <v>27623105</v>
      </c>
      <c r="L17" s="1" t="str">
        <f t="shared" si="2"/>
        <v>27</v>
      </c>
      <c r="M17" s="1" t="str">
        <f t="shared" si="3"/>
        <v>62</v>
      </c>
      <c r="N17" s="1" t="str">
        <f t="shared" si="4"/>
        <v>31</v>
      </c>
      <c r="O17" s="1" t="str">
        <f t="shared" si="5"/>
        <v>05</v>
      </c>
      <c r="P17" s="4" t="s">
        <v>41</v>
      </c>
      <c r="Q17" s="4" t="s">
        <v>40</v>
      </c>
      <c r="R17" s="4" t="s">
        <v>50</v>
      </c>
      <c r="S17" s="1" t="str">
        <f t="shared" si="6"/>
        <v>05316227</v>
      </c>
      <c r="T17" s="1" t="str">
        <f t="shared" si="7"/>
        <v>475F0307</v>
      </c>
      <c r="U17" s="5" t="str">
        <f t="shared" si="8"/>
        <v>05316227475F0307</v>
      </c>
    </row>
    <row r="1048518" spans="6:8" x14ac:dyDescent="0.2">
      <c r="F1048518" t="s">
        <v>51</v>
      </c>
      <c r="G1048518" s="8" t="s">
        <v>8</v>
      </c>
      <c r="H1048518" s="8">
        <v>2400</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7899B-2C07-8A44-99E7-1406FC273997}">
  <dimension ref="A1:U1048531"/>
  <sheetViews>
    <sheetView zoomScale="130" zoomScaleNormal="130" workbookViewId="0">
      <selection activeCell="A2" sqref="A2:A9"/>
    </sheetView>
  </sheetViews>
  <sheetFormatPr baseColWidth="10" defaultRowHeight="16" x14ac:dyDescent="0.2"/>
  <cols>
    <col min="1" max="1" width="42" customWidth="1"/>
    <col min="5" max="5" width="63.1640625" customWidth="1"/>
    <col min="6" max="6" width="26.1640625" customWidth="1"/>
    <col min="9" max="9" width="11.6640625" customWidth="1"/>
    <col min="10" max="10" width="8.5" customWidth="1"/>
    <col min="19" max="19" width="17.33203125" customWidth="1"/>
    <col min="20" max="20" width="15.5" customWidth="1"/>
    <col min="21" max="21" width="20" customWidth="1"/>
  </cols>
  <sheetData>
    <row r="1" spans="1:21" s="2" customFormat="1" x14ac:dyDescent="0.2">
      <c r="A1" s="15" t="s">
        <v>1</v>
      </c>
      <c r="B1" s="16" t="s">
        <v>2</v>
      </c>
      <c r="C1" s="15" t="s">
        <v>3</v>
      </c>
      <c r="D1" s="15" t="s">
        <v>4</v>
      </c>
      <c r="E1" s="16" t="s">
        <v>10</v>
      </c>
      <c r="F1" s="16" t="s">
        <v>5</v>
      </c>
      <c r="G1" s="16" t="s">
        <v>6</v>
      </c>
      <c r="H1" s="16" t="s">
        <v>7</v>
      </c>
      <c r="I1" s="2" t="s">
        <v>46</v>
      </c>
      <c r="J1" s="2" t="s">
        <v>47</v>
      </c>
      <c r="K1" s="13" t="s">
        <v>21</v>
      </c>
      <c r="L1" s="2" t="s">
        <v>13</v>
      </c>
      <c r="M1" s="2" t="s">
        <v>14</v>
      </c>
      <c r="N1" s="2" t="s">
        <v>15</v>
      </c>
      <c r="O1" s="2" t="s">
        <v>16</v>
      </c>
      <c r="P1" s="13" t="s">
        <v>20</v>
      </c>
      <c r="Q1" s="13" t="s">
        <v>19</v>
      </c>
      <c r="R1" s="13" t="s">
        <v>11</v>
      </c>
      <c r="S1" s="2" t="s">
        <v>26</v>
      </c>
      <c r="T1" s="2" t="s">
        <v>25</v>
      </c>
      <c r="U1" s="2" t="s">
        <v>22</v>
      </c>
    </row>
    <row r="2" spans="1:21" x14ac:dyDescent="0.2">
      <c r="A2" t="s">
        <v>57</v>
      </c>
      <c r="B2">
        <v>0</v>
      </c>
      <c r="C2" s="10">
        <v>1</v>
      </c>
      <c r="D2" s="10" t="s">
        <v>38</v>
      </c>
      <c r="E2" t="str">
        <f t="shared" ref="E2:E9" si="0">I2&amp;U2&amp;J2</f>
        <v>{"reg": {'flow_temp': 9, 'heat_energy_kwh': 3, 'power_kw': 5, 'return_temp': 10, 'vol_flow_m3_h': 7, 'vol_m3': 4, 'diff_temp': 11}, "secondary_ad": "07368520C5140004"}</v>
      </c>
      <c r="F2" t="str">
        <f t="shared" ref="F2:F9" si="1">IF(D2="heating", "manual_heat_secondary_ad", "manual_water_secondary_ad")</f>
        <v>manual_heat_secondary_ad</v>
      </c>
      <c r="G2" s="11" t="s">
        <v>8</v>
      </c>
      <c r="H2" s="11">
        <v>2400</v>
      </c>
      <c r="I2" s="12" t="s">
        <v>95</v>
      </c>
      <c r="J2" s="11" t="s">
        <v>17</v>
      </c>
      <c r="K2" s="4" t="s">
        <v>56</v>
      </c>
      <c r="L2" s="1" t="str">
        <f t="shared" ref="L2:L9" si="2">LEFT(K2, 2)</f>
        <v>20</v>
      </c>
      <c r="M2" s="1" t="str">
        <f t="shared" ref="M2:M9" si="3">MID(K2,3,2)</f>
        <v>85</v>
      </c>
      <c r="N2" s="1" t="str">
        <f t="shared" ref="N2:N9" si="4">MID(K2,5,2)</f>
        <v>36</v>
      </c>
      <c r="O2" s="1" t="str">
        <f t="shared" ref="O2:O9" si="5">MID(K2, 7,2)</f>
        <v>07</v>
      </c>
      <c r="P2" s="4" t="s">
        <v>44</v>
      </c>
      <c r="Q2" s="4" t="s">
        <v>45</v>
      </c>
      <c r="R2" s="4" t="s">
        <v>32</v>
      </c>
      <c r="S2" s="1" t="str">
        <f t="shared" ref="S2:S9" si="6">O2&amp;N2&amp;M2&amp;L2</f>
        <v>07368520</v>
      </c>
      <c r="T2" s="1" t="str">
        <f t="shared" ref="T2:T9" si="7">P2&amp;Q2&amp;R2</f>
        <v>C5140004</v>
      </c>
      <c r="U2" s="5" t="str">
        <f t="shared" ref="U2:U9" si="8">S2&amp;T2</f>
        <v>07368520C5140004</v>
      </c>
    </row>
    <row r="3" spans="1:21" x14ac:dyDescent="0.2">
      <c r="A3" t="s">
        <v>58</v>
      </c>
      <c r="B3">
        <v>0</v>
      </c>
      <c r="C3" s="10">
        <v>1</v>
      </c>
      <c r="D3" s="10" t="s">
        <v>38</v>
      </c>
      <c r="E3" t="str">
        <f t="shared" si="0"/>
        <v>{"reg": {'flow_temp': 9, 'heat_energy_kwh': 3, 'power_kw': 5, 'return_temp': 10, 'vol_flow_m3_h': 7, 'vol_m3': 4, 'diff_temp': 11}, "secondary_ad": "03368520C5140004"}</v>
      </c>
      <c r="F3" t="str">
        <f t="shared" si="1"/>
        <v>manual_heat_secondary_ad</v>
      </c>
      <c r="G3" s="11" t="s">
        <v>8</v>
      </c>
      <c r="H3" s="11">
        <v>2400</v>
      </c>
      <c r="I3" s="12" t="s">
        <v>95</v>
      </c>
      <c r="J3" s="11" t="s">
        <v>17</v>
      </c>
      <c r="K3" s="4" t="s">
        <v>59</v>
      </c>
      <c r="L3" s="1" t="str">
        <f t="shared" si="2"/>
        <v>20</v>
      </c>
      <c r="M3" s="1" t="str">
        <f t="shared" si="3"/>
        <v>85</v>
      </c>
      <c r="N3" s="1" t="str">
        <f t="shared" si="4"/>
        <v>36</v>
      </c>
      <c r="O3" s="1" t="str">
        <f t="shared" si="5"/>
        <v>03</v>
      </c>
      <c r="P3" s="4" t="s">
        <v>44</v>
      </c>
      <c r="Q3" s="4" t="s">
        <v>45</v>
      </c>
      <c r="R3" s="4" t="s">
        <v>32</v>
      </c>
      <c r="S3" s="1" t="str">
        <f t="shared" si="6"/>
        <v>03368520</v>
      </c>
      <c r="T3" s="1" t="str">
        <f t="shared" si="7"/>
        <v>C5140004</v>
      </c>
      <c r="U3" s="5" t="str">
        <f t="shared" si="8"/>
        <v>03368520C5140004</v>
      </c>
    </row>
    <row r="4" spans="1:21" x14ac:dyDescent="0.2">
      <c r="A4" t="s">
        <v>60</v>
      </c>
      <c r="B4">
        <v>0</v>
      </c>
      <c r="C4" s="10">
        <v>1</v>
      </c>
      <c r="D4" s="10" t="s">
        <v>38</v>
      </c>
      <c r="E4" t="str">
        <f t="shared" si="0"/>
        <v>{"reg": {'flow_temp': 9, 'heat_energy_kwh': 3, 'power_kw': 5, 'return_temp': 10, 'vol_flow_m3_h': 7, 'vol_m3': 4, 'diff_temp': 11}, "secondary_ad": "02368520C5140004"}</v>
      </c>
      <c r="F4" t="str">
        <f t="shared" si="1"/>
        <v>manual_heat_secondary_ad</v>
      </c>
      <c r="G4" s="11" t="s">
        <v>8</v>
      </c>
      <c r="H4" s="11">
        <v>2400</v>
      </c>
      <c r="I4" s="12" t="s">
        <v>95</v>
      </c>
      <c r="J4" s="11" t="s">
        <v>17</v>
      </c>
      <c r="K4" s="14" t="s">
        <v>61</v>
      </c>
      <c r="L4" s="1" t="str">
        <f t="shared" si="2"/>
        <v>20</v>
      </c>
      <c r="M4" s="1" t="str">
        <f t="shared" si="3"/>
        <v>85</v>
      </c>
      <c r="N4" s="1" t="str">
        <f t="shared" si="4"/>
        <v>36</v>
      </c>
      <c r="O4" s="1" t="str">
        <f t="shared" si="5"/>
        <v>02</v>
      </c>
      <c r="P4" s="4" t="s">
        <v>44</v>
      </c>
      <c r="Q4" s="4" t="s">
        <v>45</v>
      </c>
      <c r="R4" s="4" t="s">
        <v>32</v>
      </c>
      <c r="S4" s="1" t="str">
        <f t="shared" si="6"/>
        <v>02368520</v>
      </c>
      <c r="T4" s="1" t="str">
        <f t="shared" si="7"/>
        <v>C5140004</v>
      </c>
      <c r="U4" s="5" t="str">
        <f t="shared" si="8"/>
        <v>02368520C5140004</v>
      </c>
    </row>
    <row r="5" spans="1:21" x14ac:dyDescent="0.2">
      <c r="A5" t="s">
        <v>62</v>
      </c>
      <c r="B5">
        <v>0</v>
      </c>
      <c r="C5" s="10">
        <v>1</v>
      </c>
      <c r="D5" s="10" t="s">
        <v>38</v>
      </c>
      <c r="E5" t="str">
        <f t="shared" si="0"/>
        <v>{"reg": {'flow_temp': 9, 'heat_energy_kwh': 3, 'power_kw': 5, 'return_temp': 10, 'vol_flow_m3_h': 7, 'vol_m3': 4, 'diff_temp': 11}, "secondary_ad": "09368520C5140004"}</v>
      </c>
      <c r="F5" t="str">
        <f t="shared" si="1"/>
        <v>manual_heat_secondary_ad</v>
      </c>
      <c r="G5" s="11" t="s">
        <v>8</v>
      </c>
      <c r="H5" s="11">
        <v>2400</v>
      </c>
      <c r="I5" s="12" t="s">
        <v>95</v>
      </c>
      <c r="J5" s="11" t="s">
        <v>17</v>
      </c>
      <c r="K5" s="14" t="s">
        <v>63</v>
      </c>
      <c r="L5" s="1" t="str">
        <f t="shared" si="2"/>
        <v>20</v>
      </c>
      <c r="M5" s="1" t="str">
        <f t="shared" si="3"/>
        <v>85</v>
      </c>
      <c r="N5" s="1" t="str">
        <f t="shared" si="4"/>
        <v>36</v>
      </c>
      <c r="O5" s="1" t="str">
        <f t="shared" si="5"/>
        <v>09</v>
      </c>
      <c r="P5" s="4" t="s">
        <v>44</v>
      </c>
      <c r="Q5" s="4" t="s">
        <v>45</v>
      </c>
      <c r="R5" s="4" t="s">
        <v>32</v>
      </c>
      <c r="S5" s="1" t="str">
        <f t="shared" si="6"/>
        <v>09368520</v>
      </c>
      <c r="T5" s="1" t="str">
        <f t="shared" si="7"/>
        <v>C5140004</v>
      </c>
      <c r="U5" s="5" t="str">
        <f t="shared" si="8"/>
        <v>09368520C5140004</v>
      </c>
    </row>
    <row r="6" spans="1:21" x14ac:dyDescent="0.2">
      <c r="A6" t="s">
        <v>64</v>
      </c>
      <c r="B6">
        <v>0</v>
      </c>
      <c r="C6" s="10">
        <v>1</v>
      </c>
      <c r="D6" s="10" t="s">
        <v>38</v>
      </c>
      <c r="E6" t="str">
        <f t="shared" si="0"/>
        <v>{"reg": {'flow_temp': 9, 'heat_energy_kwh': 3, 'power_kw': 5, 'return_temp': 10, 'vol_flow_m3_h': 7, 'vol_m3': 4, 'diff_temp': 11}, "secondary_ad": "04368520C5140004"}</v>
      </c>
      <c r="F6" t="str">
        <f t="shared" si="1"/>
        <v>manual_heat_secondary_ad</v>
      </c>
      <c r="G6" s="11" t="s">
        <v>8</v>
      </c>
      <c r="H6" s="11">
        <v>2400</v>
      </c>
      <c r="I6" s="12" t="s">
        <v>95</v>
      </c>
      <c r="J6" s="11" t="s">
        <v>17</v>
      </c>
      <c r="K6" s="14" t="s">
        <v>65</v>
      </c>
      <c r="L6" s="1" t="str">
        <f t="shared" si="2"/>
        <v>20</v>
      </c>
      <c r="M6" s="1" t="str">
        <f t="shared" si="3"/>
        <v>85</v>
      </c>
      <c r="N6" s="1" t="str">
        <f t="shared" si="4"/>
        <v>36</v>
      </c>
      <c r="O6" s="1" t="str">
        <f t="shared" si="5"/>
        <v>04</v>
      </c>
      <c r="P6" s="4" t="s">
        <v>44</v>
      </c>
      <c r="Q6" s="4" t="s">
        <v>45</v>
      </c>
      <c r="R6" s="4" t="s">
        <v>32</v>
      </c>
      <c r="S6" s="1" t="str">
        <f t="shared" si="6"/>
        <v>04368520</v>
      </c>
      <c r="T6" s="1" t="str">
        <f t="shared" si="7"/>
        <v>C5140004</v>
      </c>
      <c r="U6" s="5" t="str">
        <f t="shared" si="8"/>
        <v>04368520C5140004</v>
      </c>
    </row>
    <row r="7" spans="1:21" x14ac:dyDescent="0.2">
      <c r="A7" t="s">
        <v>66</v>
      </c>
      <c r="B7">
        <v>0</v>
      </c>
      <c r="C7" s="10">
        <v>1</v>
      </c>
      <c r="D7" s="10" t="s">
        <v>38</v>
      </c>
      <c r="E7" t="str">
        <f t="shared" si="0"/>
        <v>{"reg": {'flow_temp': 9, 'heat_energy_kwh': 3, 'power_kw': 5, 'return_temp': 10, 'vol_flow_m3_h': 7, 'vol_m3': 4, 'diff_temp': 11}, "secondary_ad": "00368520C5140004"}</v>
      </c>
      <c r="F7" t="str">
        <f t="shared" si="1"/>
        <v>manual_heat_secondary_ad</v>
      </c>
      <c r="G7" s="11" t="s">
        <v>8</v>
      </c>
      <c r="H7" s="11">
        <v>2400</v>
      </c>
      <c r="I7" s="12" t="s">
        <v>95</v>
      </c>
      <c r="J7" s="11" t="s">
        <v>17</v>
      </c>
      <c r="K7" s="14">
        <v>20853600</v>
      </c>
      <c r="L7" s="1" t="str">
        <f t="shared" si="2"/>
        <v>20</v>
      </c>
      <c r="M7" s="1" t="str">
        <f t="shared" si="3"/>
        <v>85</v>
      </c>
      <c r="N7" s="1" t="str">
        <f t="shared" si="4"/>
        <v>36</v>
      </c>
      <c r="O7" s="1" t="str">
        <f t="shared" si="5"/>
        <v>00</v>
      </c>
      <c r="P7" s="4" t="s">
        <v>44</v>
      </c>
      <c r="Q7" s="4" t="s">
        <v>45</v>
      </c>
      <c r="R7" s="4" t="s">
        <v>32</v>
      </c>
      <c r="S7" s="1" t="str">
        <f t="shared" si="6"/>
        <v>00368520</v>
      </c>
      <c r="T7" s="1" t="str">
        <f t="shared" si="7"/>
        <v>C5140004</v>
      </c>
      <c r="U7" s="5" t="str">
        <f t="shared" si="8"/>
        <v>00368520C5140004</v>
      </c>
    </row>
    <row r="8" spans="1:21" x14ac:dyDescent="0.2">
      <c r="A8" t="s">
        <v>67</v>
      </c>
      <c r="B8">
        <v>0</v>
      </c>
      <c r="C8" s="10">
        <v>1</v>
      </c>
      <c r="D8" s="10" t="s">
        <v>38</v>
      </c>
      <c r="E8" t="str">
        <f t="shared" si="0"/>
        <v>{"reg": {'flow_temp': 9, 'heat_energy_kwh': 3, 'power_kw': 5, 'return_temp': 10, 'vol_flow_m3_h': 7, 'vol_m3': 4, 'diff_temp': 11}, "secondary_ad": "01368520C5140004"}</v>
      </c>
      <c r="F8" t="str">
        <f t="shared" si="1"/>
        <v>manual_heat_secondary_ad</v>
      </c>
      <c r="G8" s="11" t="s">
        <v>8</v>
      </c>
      <c r="H8" s="11">
        <v>2400</v>
      </c>
      <c r="I8" s="12" t="s">
        <v>95</v>
      </c>
      <c r="J8" s="11" t="s">
        <v>17</v>
      </c>
      <c r="K8" s="14">
        <v>20853601</v>
      </c>
      <c r="L8" s="1" t="str">
        <f t="shared" si="2"/>
        <v>20</v>
      </c>
      <c r="M8" s="1" t="str">
        <f t="shared" si="3"/>
        <v>85</v>
      </c>
      <c r="N8" s="1" t="str">
        <f t="shared" si="4"/>
        <v>36</v>
      </c>
      <c r="O8" s="1" t="str">
        <f t="shared" si="5"/>
        <v>01</v>
      </c>
      <c r="P8" s="4" t="s">
        <v>44</v>
      </c>
      <c r="Q8" s="4" t="s">
        <v>45</v>
      </c>
      <c r="R8" s="4" t="s">
        <v>32</v>
      </c>
      <c r="S8" s="1" t="str">
        <f t="shared" si="6"/>
        <v>01368520</v>
      </c>
      <c r="T8" s="1" t="str">
        <f t="shared" si="7"/>
        <v>C5140004</v>
      </c>
      <c r="U8" s="5" t="str">
        <f t="shared" si="8"/>
        <v>01368520C5140004</v>
      </c>
    </row>
    <row r="9" spans="1:21" x14ac:dyDescent="0.2">
      <c r="A9" t="s">
        <v>68</v>
      </c>
      <c r="B9">
        <v>0</v>
      </c>
      <c r="C9" s="10">
        <v>1</v>
      </c>
      <c r="D9" s="10" t="s">
        <v>38</v>
      </c>
      <c r="E9" t="str">
        <f t="shared" si="0"/>
        <v>{"reg": {'flow_temp': 9, 'heat_energy_kwh': 3, 'power_kw': 5, 'return_temp': 10, 'vol_flow_m3_h': 7, 'vol_m3': 4, 'diff_temp': 11}, "secondary_ad": "99358520C5140004"}</v>
      </c>
      <c r="F9" t="str">
        <f t="shared" si="1"/>
        <v>manual_heat_secondary_ad</v>
      </c>
      <c r="G9" s="11" t="s">
        <v>8</v>
      </c>
      <c r="H9" s="11">
        <v>2400</v>
      </c>
      <c r="I9" s="12" t="s">
        <v>95</v>
      </c>
      <c r="J9" s="11" t="s">
        <v>17</v>
      </c>
      <c r="K9" s="14">
        <v>20853599</v>
      </c>
      <c r="L9" s="1" t="str">
        <f t="shared" si="2"/>
        <v>20</v>
      </c>
      <c r="M9" s="1" t="str">
        <f t="shared" si="3"/>
        <v>85</v>
      </c>
      <c r="N9" s="1" t="str">
        <f t="shared" si="4"/>
        <v>35</v>
      </c>
      <c r="O9" s="1" t="str">
        <f t="shared" si="5"/>
        <v>99</v>
      </c>
      <c r="P9" s="4" t="s">
        <v>44</v>
      </c>
      <c r="Q9" s="4" t="s">
        <v>45</v>
      </c>
      <c r="R9" s="4" t="s">
        <v>32</v>
      </c>
      <c r="S9" s="1" t="str">
        <f t="shared" si="6"/>
        <v>99358520</v>
      </c>
      <c r="T9" s="1" t="str">
        <f t="shared" si="7"/>
        <v>C5140004</v>
      </c>
      <c r="U9" s="5" t="str">
        <f t="shared" si="8"/>
        <v>99358520C5140004</v>
      </c>
    </row>
    <row r="1048531" spans="6:8" x14ac:dyDescent="0.2">
      <c r="F1048531" t="s">
        <v>51</v>
      </c>
      <c r="G1048531" s="8" t="s">
        <v>8</v>
      </c>
      <c r="H1048531" s="8">
        <v>2400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README</vt:lpstr>
      <vt:lpstr>Meter models</vt:lpstr>
      <vt:lpstr>water</vt:lpstr>
      <vt:lpstr>heating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2022-03-15T13:20:59Z</dcterms:created>
  <dcterms:modified xsi:type="dcterms:W3CDTF">2022-11-05T10:44:38Z</dcterms:modified>
</cp:coreProperties>
</file>